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15" windowHeight="10095" tabRatio="894" activeTab="5"/>
  </bookViews>
  <sheets>
    <sheet name="2014 Ford Edge (Jay)" sheetId="1" r:id="rId1"/>
    <sheet name="2013 Ford Transit" sheetId="2" r:id="rId2"/>
    <sheet name="2014 Jeep Latitude (Bob)" sheetId="3" r:id="rId3"/>
    <sheet name="2014 Ford Escape (Larry)" sheetId="4" r:id="rId4"/>
    <sheet name="2014 Chev Silverado" sheetId="5" r:id="rId5"/>
    <sheet name="2015 Ford Transit" sheetId="6" r:id="rId6"/>
  </sheets>
  <definedNames/>
  <calcPr fullCalcOnLoad="1"/>
</workbook>
</file>

<file path=xl/comments2.xml><?xml version="1.0" encoding="utf-8"?>
<comments xmlns="http://schemas.openxmlformats.org/spreadsheetml/2006/main">
  <authors>
    <author>Connor Allen</author>
  </authors>
  <commentList>
    <comment ref="B10" authorId="0">
      <text>
        <r>
          <rPr>
            <b/>
            <sz val="9"/>
            <rFont val="Tahoma"/>
            <family val="0"/>
          </rPr>
          <t>Firestone 1/5/17 tire rotation</t>
        </r>
      </text>
    </comment>
  </commentList>
</comments>
</file>

<file path=xl/comments3.xml><?xml version="1.0" encoding="utf-8"?>
<comments xmlns="http://schemas.openxmlformats.org/spreadsheetml/2006/main">
  <authors>
    <author>Connor Allen</author>
  </authors>
  <commentList>
    <comment ref="B10" authorId="0">
      <text>
        <r>
          <rPr>
            <b/>
            <sz val="9"/>
            <rFont val="Tahoma"/>
            <family val="0"/>
          </rPr>
          <t>Weaver's Auto 1/23/17
flat repair</t>
        </r>
      </text>
    </comment>
  </commentList>
</comments>
</file>

<file path=xl/sharedStrings.xml><?xml version="1.0" encoding="utf-8"?>
<sst xmlns="http://schemas.openxmlformats.org/spreadsheetml/2006/main" count="319" uniqueCount="83">
  <si>
    <t xml:space="preserve"> </t>
  </si>
  <si>
    <t>VEHICLE</t>
  </si>
  <si>
    <t>GAS CARD #</t>
  </si>
  <si>
    <t>EXPENSES</t>
  </si>
  <si>
    <t>MAY</t>
  </si>
  <si>
    <t>FEB</t>
  </si>
  <si>
    <t>NOV</t>
  </si>
  <si>
    <t>DEC</t>
  </si>
  <si>
    <t>PAYMENT</t>
  </si>
  <si>
    <t>GASOLINE</t>
  </si>
  <si>
    <t>SERVICE</t>
  </si>
  <si>
    <t>TIRES</t>
  </si>
  <si>
    <t>MAINTENANCE</t>
  </si>
  <si>
    <t>WASH/CLEAN</t>
  </si>
  <si>
    <t>LICENSE/TAX</t>
  </si>
  <si>
    <t>COLLISION</t>
  </si>
  <si>
    <t>TOTAL EXPENSE</t>
  </si>
  <si>
    <t>ODOMETER</t>
  </si>
  <si>
    <t>BEG/MONTH</t>
  </si>
  <si>
    <t>END/MONTH</t>
  </si>
  <si>
    <t>TOTAL MILES DRIVEN</t>
  </si>
  <si>
    <t xml:space="preserve">COST PER MILE </t>
  </si>
  <si>
    <t>STORE</t>
  </si>
  <si>
    <t>AVERAGE COST YTD</t>
  </si>
  <si>
    <t>YTD TOTAL EXPENSE</t>
  </si>
  <si>
    <t>YTD TOTAL MILES DRIVEN</t>
  </si>
  <si>
    <t>JAN</t>
  </si>
  <si>
    <t>MAR</t>
  </si>
  <si>
    <t>APR</t>
  </si>
  <si>
    <t>JUN</t>
  </si>
  <si>
    <t>JUL</t>
  </si>
  <si>
    <t>AUG</t>
  </si>
  <si>
    <t>SEP</t>
  </si>
  <si>
    <t>OCT</t>
  </si>
  <si>
    <t>INSURANCE</t>
  </si>
  <si>
    <t>PRICE PER GAL</t>
  </si>
  <si>
    <t>MPG</t>
  </si>
  <si>
    <t># OF GALLONS</t>
  </si>
  <si>
    <t>YTD TOTALS</t>
  </si>
  <si>
    <t>Independence</t>
  </si>
  <si>
    <t xml:space="preserve">Vin # </t>
  </si>
  <si>
    <t>Tag # &amp; Expiration</t>
  </si>
  <si>
    <t>MO</t>
  </si>
  <si>
    <t>MB3 N4V</t>
  </si>
  <si>
    <t>2013 Ford Transit</t>
  </si>
  <si>
    <t>NM0LS6BN3DT167960</t>
  </si>
  <si>
    <t>YG3 P3C</t>
  </si>
  <si>
    <t>2014 Jeep Latitude  - Bob Gallant</t>
  </si>
  <si>
    <t>1C4PJLCB9EW126887</t>
  </si>
  <si>
    <t>CJ4 Y8T</t>
  </si>
  <si>
    <t>2014 Chev Silverado</t>
  </si>
  <si>
    <t>1GCNCPEH9EZ268262</t>
  </si>
  <si>
    <t>7SW 136</t>
  </si>
  <si>
    <t>2014 Ford Escape-Larry</t>
  </si>
  <si>
    <t>1FMCU0G92EUD94098</t>
  </si>
  <si>
    <t>2015 Ford Transit</t>
  </si>
  <si>
    <t>1FTNE2CM3FKA10570</t>
  </si>
  <si>
    <t>WEX 12</t>
  </si>
  <si>
    <t>WEX 13</t>
  </si>
  <si>
    <t>WEX 14</t>
  </si>
  <si>
    <t>WEX 15</t>
  </si>
  <si>
    <t>WEX 16</t>
  </si>
  <si>
    <t>WEX 17</t>
  </si>
  <si>
    <t>21 of 36</t>
  </si>
  <si>
    <t>22 of 36</t>
  </si>
  <si>
    <t>23 of 36</t>
  </si>
  <si>
    <t>2014 Ford Edge - Jay Elliott</t>
  </si>
  <si>
    <t>2FMDK3KC1EBB46588</t>
  </si>
  <si>
    <t>MN3 L0P</t>
  </si>
  <si>
    <t>DL0 U5K</t>
  </si>
  <si>
    <t>24 of 36</t>
  </si>
  <si>
    <t>25 of 36</t>
  </si>
  <si>
    <t>26 of 36</t>
  </si>
  <si>
    <t>27 of 36</t>
  </si>
  <si>
    <t>28 of 36</t>
  </si>
  <si>
    <t>29 of 36</t>
  </si>
  <si>
    <t>30 of 36</t>
  </si>
  <si>
    <t>31 of 36</t>
  </si>
  <si>
    <t>32 of 36</t>
  </si>
  <si>
    <t>36 of 36</t>
  </si>
  <si>
    <t>33 of 36</t>
  </si>
  <si>
    <t>34 of 36</t>
  </si>
  <si>
    <t>35 of 36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</si>
</sst>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mmm\-yy;@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7"/>
      <name val="Arial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70C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shrinkToFit="1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4" fontId="4" fillId="0" borderId="0" xfId="44" applyFont="1" applyAlignment="1">
      <alignment wrapText="1"/>
    </xf>
    <xf numFmtId="44" fontId="0" fillId="0" borderId="11" xfId="44" applyFont="1" applyBorder="1" applyAlignment="1">
      <alignment/>
    </xf>
    <xf numFmtId="164" fontId="0" fillId="0" borderId="0" xfId="44" applyNumberFormat="1" applyFont="1" applyAlignment="1">
      <alignment/>
    </xf>
    <xf numFmtId="44" fontId="0" fillId="0" borderId="0" xfId="44" applyAlignment="1">
      <alignment/>
    </xf>
    <xf numFmtId="165" fontId="0" fillId="0" borderId="0" xfId="44" applyNumberFormat="1" applyAlignment="1">
      <alignment/>
    </xf>
    <xf numFmtId="44" fontId="0" fillId="0" borderId="11" xfId="44" applyBorder="1" applyAlignment="1">
      <alignment/>
    </xf>
    <xf numFmtId="164" fontId="0" fillId="0" borderId="0" xfId="44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0" xfId="44" applyNumberFormat="1" applyFill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17" fontId="3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7" fontId="0" fillId="0" borderId="0" xfId="44" applyNumberFormat="1" applyFont="1" applyAlignment="1">
      <alignment/>
    </xf>
    <xf numFmtId="0" fontId="5" fillId="0" borderId="0" xfId="0" applyFont="1" applyAlignment="1">
      <alignment/>
    </xf>
    <xf numFmtId="44" fontId="3" fillId="0" borderId="0" xfId="44" applyFont="1" applyAlignment="1">
      <alignment/>
    </xf>
    <xf numFmtId="0" fontId="3" fillId="0" borderId="10" xfId="0" applyFont="1" applyBorder="1" applyAlignment="1">
      <alignment horizontal="center"/>
    </xf>
    <xf numFmtId="0" fontId="41" fillId="0" borderId="0" xfId="0" applyFont="1" applyBorder="1" applyAlignment="1">
      <alignment/>
    </xf>
    <xf numFmtId="44" fontId="0" fillId="0" borderId="0" xfId="44" applyAlignment="1">
      <alignment horizontal="center"/>
    </xf>
    <xf numFmtId="44" fontId="3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xSplit="1" topLeftCell="B1" activePane="topRight" state="frozen"/>
      <selection pane="topLeft" activeCell="D8" sqref="D8"/>
      <selection pane="topRight" activeCell="K34" sqref="K34"/>
    </sheetView>
  </sheetViews>
  <sheetFormatPr defaultColWidth="9.140625" defaultRowHeight="12.75"/>
  <cols>
    <col min="1" max="1" width="17.8515625" style="0" customWidth="1"/>
    <col min="3" max="6" width="10.28125" style="0" bestFit="1" customWidth="1"/>
    <col min="7" max="7" width="10.00390625" style="0" customWidth="1"/>
    <col min="8" max="8" width="10.28125" style="0" bestFit="1" customWidth="1"/>
    <col min="9" max="11" width="11.28125" style="0" bestFit="1" customWidth="1"/>
    <col min="12" max="12" width="11.57421875" style="0" customWidth="1"/>
    <col min="13" max="13" width="11.28125" style="0" bestFit="1" customWidth="1"/>
    <col min="14" max="14" width="11.28125" style="20" bestFit="1" customWidth="1"/>
  </cols>
  <sheetData>
    <row r="1" spans="1:12" ht="12.75">
      <c r="A1" s="3" t="s">
        <v>1</v>
      </c>
      <c r="B1" s="6" t="s">
        <v>66</v>
      </c>
      <c r="C1" s="5"/>
      <c r="D1" s="5"/>
      <c r="E1" s="5"/>
      <c r="F1" s="5"/>
      <c r="G1" s="7" t="s">
        <v>2</v>
      </c>
      <c r="H1" s="45" t="s">
        <v>57</v>
      </c>
      <c r="I1" s="3" t="s">
        <v>22</v>
      </c>
      <c r="J1" s="28" t="s">
        <v>39</v>
      </c>
      <c r="K1" s="27"/>
      <c r="L1" s="26"/>
    </row>
    <row r="2" spans="2:8" ht="12.75">
      <c r="B2" s="32" t="s">
        <v>40</v>
      </c>
      <c r="C2" s="34" t="s">
        <v>67</v>
      </c>
      <c r="E2" s="1"/>
      <c r="F2" s="1"/>
      <c r="H2" s="33"/>
    </row>
    <row r="3" spans="2:8" ht="12.75">
      <c r="B3" s="32" t="s">
        <v>41</v>
      </c>
      <c r="D3" s="39" t="s">
        <v>69</v>
      </c>
      <c r="E3" s="40">
        <v>43167</v>
      </c>
      <c r="F3" s="38" t="s">
        <v>42</v>
      </c>
      <c r="H3" s="2"/>
    </row>
    <row r="4" ht="12.75">
      <c r="A4" s="4" t="s">
        <v>3</v>
      </c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7" t="s">
        <v>38</v>
      </c>
    </row>
    <row r="6" spans="2:14" s="3" customFormat="1" ht="12.75">
      <c r="B6" s="41" t="s">
        <v>63</v>
      </c>
      <c r="C6" s="41" t="s">
        <v>64</v>
      </c>
      <c r="D6" s="41" t="s">
        <v>65</v>
      </c>
      <c r="E6" s="41" t="s">
        <v>70</v>
      </c>
      <c r="F6" s="41" t="s">
        <v>71</v>
      </c>
      <c r="G6" s="41" t="s">
        <v>72</v>
      </c>
      <c r="H6" s="41" t="s">
        <v>73</v>
      </c>
      <c r="I6" s="41" t="s">
        <v>74</v>
      </c>
      <c r="J6" s="41" t="s">
        <v>75</v>
      </c>
      <c r="K6" s="41" t="s">
        <v>76</v>
      </c>
      <c r="L6" s="41" t="s">
        <v>77</v>
      </c>
      <c r="M6" s="41" t="s">
        <v>78</v>
      </c>
      <c r="N6" s="44"/>
    </row>
    <row r="7" spans="1:14" ht="12.75">
      <c r="A7" s="3" t="s">
        <v>8</v>
      </c>
      <c r="B7" s="21">
        <v>1028.99</v>
      </c>
      <c r="C7" s="21">
        <v>1028.99</v>
      </c>
      <c r="D7" s="21">
        <v>1028.99</v>
      </c>
      <c r="E7" s="21">
        <v>1028.99</v>
      </c>
      <c r="F7" s="21">
        <v>1028.99</v>
      </c>
      <c r="G7" s="21">
        <v>1028.99</v>
      </c>
      <c r="H7" s="21">
        <v>1028.99</v>
      </c>
      <c r="I7" s="21">
        <v>1028.99</v>
      </c>
      <c r="J7" s="21">
        <v>1028.99</v>
      </c>
      <c r="K7" s="21">
        <v>1028.99</v>
      </c>
      <c r="L7" s="21">
        <v>1028.99</v>
      </c>
      <c r="M7" s="21">
        <v>1028.99</v>
      </c>
      <c r="N7" s="20">
        <f aca="true" t="shared" si="0" ref="N7:N15">SUM(B7:M7)</f>
        <v>12347.88</v>
      </c>
    </row>
    <row r="8" spans="1:14" ht="12.75">
      <c r="A8" s="3" t="s">
        <v>9</v>
      </c>
      <c r="B8" s="21">
        <v>308.22</v>
      </c>
      <c r="C8" s="21">
        <v>303.66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0">
        <f t="shared" si="0"/>
        <v>611.8800000000001</v>
      </c>
    </row>
    <row r="9" spans="1:14" ht="12.75">
      <c r="A9" s="3" t="s">
        <v>10</v>
      </c>
      <c r="B9" s="21"/>
      <c r="C9" s="21"/>
      <c r="D9" s="10"/>
      <c r="E9" s="21"/>
      <c r="G9" s="21"/>
      <c r="H9" s="10"/>
      <c r="K9" s="21"/>
      <c r="L9" s="21"/>
      <c r="M9" s="21"/>
      <c r="N9" s="20">
        <f t="shared" si="0"/>
        <v>0</v>
      </c>
    </row>
    <row r="10" spans="1:14" ht="12.75">
      <c r="A10" s="3" t="s">
        <v>11</v>
      </c>
      <c r="B10" s="10"/>
      <c r="C10" s="10"/>
      <c r="D10" s="10"/>
      <c r="F10" s="10"/>
      <c r="G10" s="10"/>
      <c r="H10" s="10"/>
      <c r="I10" s="21"/>
      <c r="J10" s="10"/>
      <c r="L10" s="21"/>
      <c r="M10" s="21"/>
      <c r="N10" s="20">
        <f t="shared" si="0"/>
        <v>0</v>
      </c>
    </row>
    <row r="11" spans="1:14" ht="12.75">
      <c r="A11" s="3" t="s">
        <v>12</v>
      </c>
      <c r="D11" s="21"/>
      <c r="E11" s="10"/>
      <c r="F11" s="21"/>
      <c r="G11" s="10"/>
      <c r="H11" s="10"/>
      <c r="I11" s="10"/>
      <c r="K11" s="10"/>
      <c r="L11" s="21"/>
      <c r="M11" s="21"/>
      <c r="N11" s="20">
        <f>SUM(B11:M11)</f>
        <v>0</v>
      </c>
    </row>
    <row r="12" spans="1:14" ht="12.75">
      <c r="A12" s="3" t="s">
        <v>13</v>
      </c>
      <c r="B12" s="10"/>
      <c r="C12" s="10"/>
      <c r="D12" s="10"/>
      <c r="E12" s="10"/>
      <c r="F12" s="21"/>
      <c r="G12" s="21"/>
      <c r="H12" s="21"/>
      <c r="I12" s="10"/>
      <c r="J12" s="10"/>
      <c r="K12" s="10"/>
      <c r="L12" s="10"/>
      <c r="M12" s="21"/>
      <c r="N12" s="20">
        <f t="shared" si="0"/>
        <v>0</v>
      </c>
    </row>
    <row r="13" spans="1:14" ht="12.75">
      <c r="A13" s="3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1"/>
      <c r="N13" s="20">
        <f t="shared" si="0"/>
        <v>0</v>
      </c>
    </row>
    <row r="14" spans="1:14" ht="12.75">
      <c r="A14" s="3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0">
        <f t="shared" si="0"/>
        <v>0</v>
      </c>
    </row>
    <row r="15" spans="1:14" ht="12.75">
      <c r="A15" s="3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0">
        <f t="shared" si="0"/>
        <v>0</v>
      </c>
    </row>
    <row r="16" spans="1:14" ht="13.5" thickBo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2">
        <f>SUM(N7:N15)</f>
        <v>12959.759999999998</v>
      </c>
    </row>
    <row r="17" spans="1:13" ht="13.5" thickTop="1">
      <c r="A17" s="3" t="s">
        <v>16</v>
      </c>
      <c r="B17" s="10">
        <f aca="true" t="shared" si="1" ref="B17:M17">SUM(B7:B16)</f>
        <v>1337.21</v>
      </c>
      <c r="C17" s="10">
        <f t="shared" si="1"/>
        <v>1332.65</v>
      </c>
      <c r="D17" s="10">
        <f t="shared" si="1"/>
        <v>1028.99</v>
      </c>
      <c r="E17" s="10">
        <f t="shared" si="1"/>
        <v>1028.99</v>
      </c>
      <c r="F17" s="10">
        <f t="shared" si="1"/>
        <v>1028.99</v>
      </c>
      <c r="G17" s="10">
        <f t="shared" si="1"/>
        <v>1028.99</v>
      </c>
      <c r="H17" s="10">
        <f t="shared" si="1"/>
        <v>1028.99</v>
      </c>
      <c r="I17" s="10">
        <f t="shared" si="1"/>
        <v>1028.99</v>
      </c>
      <c r="J17" s="10">
        <f>SUM(J7:J16)</f>
        <v>1028.99</v>
      </c>
      <c r="K17" s="10">
        <f t="shared" si="1"/>
        <v>1028.99</v>
      </c>
      <c r="L17" s="10">
        <f t="shared" si="1"/>
        <v>1028.99</v>
      </c>
      <c r="M17" s="10">
        <f t="shared" si="1"/>
        <v>1028.99</v>
      </c>
    </row>
    <row r="18" spans="1:13" ht="12.75">
      <c r="A18" s="7" t="s">
        <v>24</v>
      </c>
      <c r="B18" s="21">
        <f>SUM(B17)</f>
        <v>1337.21</v>
      </c>
      <c r="C18" s="21">
        <f aca="true" t="shared" si="2" ref="C18:M18">SUM(B18+C17)</f>
        <v>2669.86</v>
      </c>
      <c r="D18" s="20">
        <f t="shared" si="2"/>
        <v>3698.8500000000004</v>
      </c>
      <c r="E18" s="20">
        <f t="shared" si="2"/>
        <v>4727.84</v>
      </c>
      <c r="F18" s="20">
        <f t="shared" si="2"/>
        <v>5756.83</v>
      </c>
      <c r="G18" s="20">
        <f t="shared" si="2"/>
        <v>6785.82</v>
      </c>
      <c r="H18" s="20">
        <f t="shared" si="2"/>
        <v>7814.8099999999995</v>
      </c>
      <c r="I18" s="20">
        <f t="shared" si="2"/>
        <v>8843.8</v>
      </c>
      <c r="J18" s="20">
        <f t="shared" si="2"/>
        <v>9872.789999999999</v>
      </c>
      <c r="K18" s="20">
        <f t="shared" si="2"/>
        <v>10901.779999999999</v>
      </c>
      <c r="L18" s="20">
        <f t="shared" si="2"/>
        <v>11930.769999999999</v>
      </c>
      <c r="M18" s="20">
        <f t="shared" si="2"/>
        <v>12959.759999999998</v>
      </c>
    </row>
    <row r="19" spans="1:5" ht="12.75">
      <c r="A19" s="7"/>
      <c r="C19" s="20"/>
      <c r="D19" s="20"/>
      <c r="E19" s="20"/>
    </row>
    <row r="20" ht="12.75">
      <c r="A20" s="3" t="s">
        <v>17</v>
      </c>
    </row>
    <row r="21" spans="1:13" ht="12.75">
      <c r="A21" s="3" t="s">
        <v>18</v>
      </c>
      <c r="B21" s="15">
        <v>74103</v>
      </c>
      <c r="C21" s="15">
        <f aca="true" t="shared" si="3" ref="C21:M21">B22</f>
        <v>77272</v>
      </c>
      <c r="D21" s="15">
        <f t="shared" si="3"/>
        <v>80481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</row>
    <row r="22" spans="1:13" ht="12.75">
      <c r="A22" s="3" t="s">
        <v>19</v>
      </c>
      <c r="B22" s="15">
        <v>77272</v>
      </c>
      <c r="C22" s="15">
        <v>80481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>
      <c r="A23" s="7" t="s">
        <v>20</v>
      </c>
      <c r="B23" s="15">
        <f aca="true" t="shared" si="4" ref="B23:M23">SUM(B22-B21)</f>
        <v>3169</v>
      </c>
      <c r="C23" s="15">
        <f t="shared" si="4"/>
        <v>3209</v>
      </c>
      <c r="D23" s="15">
        <f t="shared" si="4"/>
        <v>-80481</v>
      </c>
      <c r="E23" s="15">
        <f t="shared" si="4"/>
        <v>0</v>
      </c>
      <c r="F23" s="15">
        <f t="shared" si="4"/>
        <v>0</v>
      </c>
      <c r="G23" s="15">
        <f t="shared" si="4"/>
        <v>0</v>
      </c>
      <c r="H23" s="15">
        <f t="shared" si="4"/>
        <v>0</v>
      </c>
      <c r="I23" s="15">
        <f t="shared" si="4"/>
        <v>0</v>
      </c>
      <c r="J23" s="15">
        <f t="shared" si="4"/>
        <v>0</v>
      </c>
      <c r="K23" s="15">
        <f t="shared" si="4"/>
        <v>0</v>
      </c>
      <c r="L23" s="15">
        <f t="shared" si="4"/>
        <v>0</v>
      </c>
      <c r="M23" s="15">
        <f t="shared" si="4"/>
        <v>0</v>
      </c>
    </row>
    <row r="24" spans="1:13" ht="12.75">
      <c r="A24" s="7" t="s">
        <v>25</v>
      </c>
      <c r="B24" s="15">
        <f>SUM(B23)</f>
        <v>3169</v>
      </c>
      <c r="C24" s="15">
        <f aca="true" t="shared" si="5" ref="C24:M24">SUM(B24+C23)</f>
        <v>6378</v>
      </c>
      <c r="D24" s="15">
        <f t="shared" si="5"/>
        <v>-74103</v>
      </c>
      <c r="E24" s="15">
        <f t="shared" si="5"/>
        <v>-74103</v>
      </c>
      <c r="F24" s="15">
        <f t="shared" si="5"/>
        <v>-74103</v>
      </c>
      <c r="G24" s="15">
        <f t="shared" si="5"/>
        <v>-74103</v>
      </c>
      <c r="H24" s="15">
        <f t="shared" si="5"/>
        <v>-74103</v>
      </c>
      <c r="I24" s="15">
        <f t="shared" si="5"/>
        <v>-74103</v>
      </c>
      <c r="J24" s="15">
        <f t="shared" si="5"/>
        <v>-74103</v>
      </c>
      <c r="K24" s="15">
        <f t="shared" si="5"/>
        <v>-74103</v>
      </c>
      <c r="L24" s="15">
        <f t="shared" si="5"/>
        <v>-74103</v>
      </c>
      <c r="M24" s="15">
        <f t="shared" si="5"/>
        <v>-74103</v>
      </c>
    </row>
    <row r="25" spans="1:13" ht="12.75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7" t="s">
        <v>37</v>
      </c>
      <c r="B26" s="16">
        <v>141.902</v>
      </c>
      <c r="C26" s="16">
        <v>143.517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7" t="s">
        <v>36</v>
      </c>
      <c r="B27" s="23">
        <f aca="true" t="shared" si="6" ref="B27:M27">SUM(B23/B26)</f>
        <v>22.332313850403803</v>
      </c>
      <c r="C27" s="23">
        <f t="shared" si="6"/>
        <v>22.35972045123574</v>
      </c>
      <c r="D27" s="23" t="e">
        <f t="shared" si="6"/>
        <v>#DIV/0!</v>
      </c>
      <c r="E27" s="23" t="e">
        <f t="shared" si="6"/>
        <v>#DIV/0!</v>
      </c>
      <c r="F27" s="23" t="e">
        <f t="shared" si="6"/>
        <v>#DIV/0!</v>
      </c>
      <c r="G27" s="23" t="e">
        <f t="shared" si="6"/>
        <v>#DIV/0!</v>
      </c>
      <c r="H27" s="23" t="e">
        <f t="shared" si="6"/>
        <v>#DIV/0!</v>
      </c>
      <c r="I27" s="23" t="e">
        <f t="shared" si="6"/>
        <v>#DIV/0!</v>
      </c>
      <c r="J27" s="23" t="e">
        <f t="shared" si="6"/>
        <v>#DIV/0!</v>
      </c>
      <c r="K27" s="23" t="e">
        <f t="shared" si="6"/>
        <v>#DIV/0!</v>
      </c>
      <c r="L27" s="23" t="e">
        <f t="shared" si="6"/>
        <v>#DIV/0!</v>
      </c>
      <c r="M27" s="23" t="e">
        <f t="shared" si="6"/>
        <v>#DIV/0!</v>
      </c>
    </row>
    <row r="28" spans="1:13" ht="12.75">
      <c r="A28" s="7" t="s">
        <v>35</v>
      </c>
      <c r="B28" s="21">
        <f aca="true" t="shared" si="7" ref="B28:M28">SUM(B8/B26)</f>
        <v>2.172062409268369</v>
      </c>
      <c r="C28" s="21">
        <f t="shared" si="7"/>
        <v>2.1158469031543303</v>
      </c>
      <c r="D28" s="21" t="e">
        <f t="shared" si="7"/>
        <v>#DIV/0!</v>
      </c>
      <c r="E28" s="21" t="e">
        <f t="shared" si="7"/>
        <v>#DIV/0!</v>
      </c>
      <c r="F28" s="21" t="e">
        <f t="shared" si="7"/>
        <v>#DIV/0!</v>
      </c>
      <c r="G28" s="21" t="e">
        <f t="shared" si="7"/>
        <v>#DIV/0!</v>
      </c>
      <c r="H28" s="21" t="e">
        <f t="shared" si="7"/>
        <v>#DIV/0!</v>
      </c>
      <c r="I28" s="21" t="e">
        <f t="shared" si="7"/>
        <v>#DIV/0!</v>
      </c>
      <c r="J28" s="21" t="e">
        <f t="shared" si="7"/>
        <v>#DIV/0!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0.42196591984853266</v>
      </c>
      <c r="C30" s="9">
        <f t="shared" si="8"/>
        <v>0.4152851355562481</v>
      </c>
      <c r="D30" s="9">
        <f t="shared" si="8"/>
        <v>-0.012785502168213616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 t="shared" si="8"/>
        <v>#DIV/0!</v>
      </c>
      <c r="K30" s="9" t="e">
        <f t="shared" si="8"/>
        <v>#DIV/0!</v>
      </c>
      <c r="L30" s="9" t="e">
        <f t="shared" si="8"/>
        <v>#DIV/0!</v>
      </c>
      <c r="M30" s="9" t="e">
        <f t="shared" si="8"/>
        <v>#DIV/0!</v>
      </c>
    </row>
    <row r="31" spans="1:13" ht="12.75">
      <c r="A31" s="7" t="s">
        <v>23</v>
      </c>
      <c r="B31" s="9">
        <f t="shared" si="8"/>
        <v>0.42196591984853266</v>
      </c>
      <c r="C31" s="9">
        <f t="shared" si="8"/>
        <v>0.4186045782376921</v>
      </c>
      <c r="D31" s="9">
        <f t="shared" si="8"/>
        <v>-0.04991498319906077</v>
      </c>
      <c r="E31" s="9">
        <f t="shared" si="8"/>
        <v>-0.06380092573849912</v>
      </c>
      <c r="F31" s="9">
        <f t="shared" si="8"/>
        <v>-0.07768686827793747</v>
      </c>
      <c r="G31" s="9">
        <f t="shared" si="8"/>
        <v>-0.09157281081737581</v>
      </c>
      <c r="H31" s="9">
        <f t="shared" si="8"/>
        <v>-0.10545875335681416</v>
      </c>
      <c r="I31" s="9">
        <f t="shared" si="8"/>
        <v>-0.1193446958962525</v>
      </c>
      <c r="J31" s="9">
        <f t="shared" si="8"/>
        <v>-0.13323063843569086</v>
      </c>
      <c r="K31" s="9">
        <f t="shared" si="8"/>
        <v>-0.1471165809751292</v>
      </c>
      <c r="L31" s="9">
        <f t="shared" si="8"/>
        <v>-0.16100252351456754</v>
      </c>
      <c r="M31" s="9">
        <f t="shared" si="8"/>
        <v>-0.17488846605400588</v>
      </c>
    </row>
  </sheetData>
  <sheetProtection/>
  <printOptions gridLines="1"/>
  <pageMargins left="0.5" right="0.5" top="1.5" bottom="1" header="1" footer="0.5"/>
  <pageSetup fitToHeight="1" fitToWidth="1" horizontalDpi="600" verticalDpi="600" orientation="landscape" scale="83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xSplit="1" topLeftCell="B1" activePane="topRight" state="frozen"/>
      <selection pane="topLeft" activeCell="B21" sqref="B21"/>
      <selection pane="topRight" activeCell="C27" sqref="C27"/>
    </sheetView>
  </sheetViews>
  <sheetFormatPr defaultColWidth="9.140625" defaultRowHeight="12.75"/>
  <cols>
    <col min="1" max="1" width="18.57421875" style="0" customWidth="1"/>
    <col min="2" max="2" width="9.28125" style="0" customWidth="1"/>
    <col min="3" max="4" width="10.28125" style="0" bestFit="1" customWidth="1"/>
    <col min="5" max="8" width="10.28125" style="0" customWidth="1"/>
    <col min="9" max="13" width="11.28125" style="0" bestFit="1" customWidth="1"/>
    <col min="14" max="14" width="11.28125" style="20" bestFit="1" customWidth="1"/>
  </cols>
  <sheetData>
    <row r="1" spans="1:12" ht="12.75">
      <c r="A1" s="3" t="s">
        <v>1</v>
      </c>
      <c r="B1" s="6" t="s">
        <v>44</v>
      </c>
      <c r="C1" s="5"/>
      <c r="D1" s="5"/>
      <c r="E1" s="5"/>
      <c r="F1" s="5"/>
      <c r="G1" s="7" t="s">
        <v>2</v>
      </c>
      <c r="H1" s="45" t="s">
        <v>58</v>
      </c>
      <c r="I1" s="3" t="s">
        <v>22</v>
      </c>
      <c r="J1" s="28" t="s">
        <v>39</v>
      </c>
      <c r="K1" s="27"/>
      <c r="L1" s="26"/>
    </row>
    <row r="2" spans="2:8" ht="12.75">
      <c r="B2" s="32" t="s">
        <v>40</v>
      </c>
      <c r="C2" s="34" t="s">
        <v>45</v>
      </c>
      <c r="D2" s="36"/>
      <c r="E2" s="1"/>
      <c r="F2" s="1"/>
      <c r="H2" s="33"/>
    </row>
    <row r="3" spans="2:8" ht="12.75">
      <c r="B3" s="32" t="s">
        <v>41</v>
      </c>
      <c r="D3" s="39" t="s">
        <v>46</v>
      </c>
      <c r="E3" s="40">
        <v>43084</v>
      </c>
      <c r="F3" s="1"/>
      <c r="G3" s="43"/>
      <c r="H3" s="2"/>
    </row>
    <row r="4" ht="12.75">
      <c r="A4" s="4" t="s">
        <v>3</v>
      </c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7" t="s">
        <v>38</v>
      </c>
    </row>
    <row r="6" spans="2:13" ht="12.7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4" ht="12.75">
      <c r="A7" s="3" t="s">
        <v>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0">
        <f aca="true" t="shared" si="0" ref="N7:N15">SUM(B7:M7)</f>
        <v>0</v>
      </c>
    </row>
    <row r="8" spans="1:14" ht="12.75">
      <c r="A8" s="3" t="s">
        <v>9</v>
      </c>
      <c r="B8" s="21">
        <v>309.33</v>
      </c>
      <c r="C8" s="21">
        <v>295.59</v>
      </c>
      <c r="D8" s="21"/>
      <c r="E8" s="21"/>
      <c r="F8" s="21"/>
      <c r="G8" s="21"/>
      <c r="H8" s="21"/>
      <c r="I8" s="21"/>
      <c r="J8" s="10"/>
      <c r="K8" s="21"/>
      <c r="L8" s="21"/>
      <c r="M8" s="21"/>
      <c r="N8" s="20">
        <f t="shared" si="0"/>
        <v>604.92</v>
      </c>
    </row>
    <row r="9" spans="1:14" ht="12.75">
      <c r="A9" s="3" t="s">
        <v>10</v>
      </c>
      <c r="B9">
        <v>39.94</v>
      </c>
      <c r="C9" s="10">
        <v>37.18</v>
      </c>
      <c r="D9" s="21"/>
      <c r="E9" s="21"/>
      <c r="F9" s="21"/>
      <c r="G9" s="21"/>
      <c r="H9" s="10"/>
      <c r="I9" s="10"/>
      <c r="J9" s="21"/>
      <c r="K9" s="21"/>
      <c r="L9" s="21"/>
      <c r="M9" s="21"/>
      <c r="N9" s="20">
        <f>SUM(C9:M9)</f>
        <v>37.18</v>
      </c>
    </row>
    <row r="10" spans="1:14" ht="12.75">
      <c r="A10" s="3" t="s">
        <v>11</v>
      </c>
      <c r="B10" s="10">
        <v>19.8</v>
      </c>
      <c r="C10" s="10">
        <f>473.8+76.49+38.78</f>
        <v>589.0699999999999</v>
      </c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20">
        <f t="shared" si="0"/>
        <v>608.8699999999999</v>
      </c>
    </row>
    <row r="11" spans="1:14" ht="12.75">
      <c r="A11" s="3" t="s">
        <v>12</v>
      </c>
      <c r="D11" s="10"/>
      <c r="E11" s="10"/>
      <c r="F11" s="10"/>
      <c r="G11" s="10"/>
      <c r="H11" s="10"/>
      <c r="I11" s="10"/>
      <c r="J11" s="10"/>
      <c r="K11" s="21"/>
      <c r="L11" s="10"/>
      <c r="N11" s="20">
        <f>SUM(C11:M11)</f>
        <v>0</v>
      </c>
    </row>
    <row r="12" spans="1:14" ht="12.75">
      <c r="A12" s="3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1"/>
      <c r="N12" s="20">
        <f t="shared" si="0"/>
        <v>0</v>
      </c>
    </row>
    <row r="13" spans="1:14" ht="12.75">
      <c r="A13" s="3" t="s">
        <v>14</v>
      </c>
      <c r="B13" s="10"/>
      <c r="C13" s="10"/>
      <c r="D13" s="10"/>
      <c r="E13" s="10"/>
      <c r="F13" s="24"/>
      <c r="G13" s="24"/>
      <c r="H13" s="10"/>
      <c r="I13" s="10"/>
      <c r="J13" s="10"/>
      <c r="K13" s="10"/>
      <c r="L13" s="10"/>
      <c r="M13" s="10"/>
      <c r="N13" s="20">
        <f t="shared" si="0"/>
        <v>0</v>
      </c>
    </row>
    <row r="14" spans="1:14" ht="12.75">
      <c r="A14" s="3" t="s">
        <v>15</v>
      </c>
      <c r="B14" s="10"/>
      <c r="C14" s="10"/>
      <c r="D14" s="10"/>
      <c r="E14" s="10"/>
      <c r="F14" s="10"/>
      <c r="G14" s="24"/>
      <c r="H14" s="10"/>
      <c r="I14" s="10"/>
      <c r="J14" s="10"/>
      <c r="K14" s="10"/>
      <c r="L14" s="10"/>
      <c r="M14" s="10"/>
      <c r="N14" s="20">
        <f t="shared" si="0"/>
        <v>0</v>
      </c>
    </row>
    <row r="15" spans="1:14" ht="12.75">
      <c r="A15" s="3" t="s">
        <v>34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0">
        <f t="shared" si="0"/>
        <v>0</v>
      </c>
    </row>
    <row r="16" spans="1:14" ht="13.5" thickBo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2">
        <f>SUM(N7:N15)</f>
        <v>1250.9699999999998</v>
      </c>
    </row>
    <row r="17" spans="1:13" ht="13.5" thickTop="1">
      <c r="A17" s="3" t="s">
        <v>16</v>
      </c>
      <c r="B17" s="21">
        <f aca="true" t="shared" si="1" ref="B17:M17">SUM(B7:B16)</f>
        <v>369.07</v>
      </c>
      <c r="C17" s="10">
        <f t="shared" si="1"/>
        <v>921.8399999999999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>SUM(J7:J16)</f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7" t="s">
        <v>24</v>
      </c>
      <c r="B18" s="21">
        <f>SUM(B7:B16)</f>
        <v>369.07</v>
      </c>
      <c r="C18" s="20">
        <f aca="true" t="shared" si="2" ref="C18:M18">SUM(B18+C17)</f>
        <v>1290.9099999999999</v>
      </c>
      <c r="D18" s="20">
        <f t="shared" si="2"/>
        <v>1290.9099999999999</v>
      </c>
      <c r="E18" s="20">
        <f t="shared" si="2"/>
        <v>1290.9099999999999</v>
      </c>
      <c r="F18" s="20">
        <f t="shared" si="2"/>
        <v>1290.9099999999999</v>
      </c>
      <c r="G18" s="20">
        <f t="shared" si="2"/>
        <v>1290.9099999999999</v>
      </c>
      <c r="H18" s="20">
        <f t="shared" si="2"/>
        <v>1290.9099999999999</v>
      </c>
      <c r="I18" s="20">
        <f t="shared" si="2"/>
        <v>1290.9099999999999</v>
      </c>
      <c r="J18" s="20">
        <f t="shared" si="2"/>
        <v>1290.9099999999999</v>
      </c>
      <c r="K18" s="20">
        <f t="shared" si="2"/>
        <v>1290.9099999999999</v>
      </c>
      <c r="L18" s="20">
        <f t="shared" si="2"/>
        <v>1290.9099999999999</v>
      </c>
      <c r="M18" s="20">
        <f t="shared" si="2"/>
        <v>1290.9099999999999</v>
      </c>
    </row>
    <row r="19" spans="1:5" ht="12.75">
      <c r="A19" s="7"/>
      <c r="C19" s="20"/>
      <c r="D19" s="20"/>
      <c r="E19" s="20"/>
    </row>
    <row r="20" ht="12.75">
      <c r="A20" s="3" t="s">
        <v>17</v>
      </c>
    </row>
    <row r="21" spans="1:13" ht="12.75">
      <c r="A21" s="3" t="s">
        <v>18</v>
      </c>
      <c r="B21" s="15">
        <v>123038</v>
      </c>
      <c r="C21" s="15">
        <f aca="true" t="shared" si="3" ref="C21:H21">B22</f>
        <v>126651</v>
      </c>
      <c r="D21" s="15">
        <f t="shared" si="3"/>
        <v>129826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>H22</f>
        <v>0</v>
      </c>
      <c r="J21" s="15">
        <f>I22</f>
        <v>0</v>
      </c>
      <c r="K21" s="15">
        <f>J22</f>
        <v>0</v>
      </c>
      <c r="L21" s="15">
        <f>K22</f>
        <v>0</v>
      </c>
      <c r="M21" s="15">
        <f>L22</f>
        <v>0</v>
      </c>
    </row>
    <row r="22" spans="1:13" ht="12.75">
      <c r="A22" s="3" t="s">
        <v>19</v>
      </c>
      <c r="B22" s="15">
        <v>126651</v>
      </c>
      <c r="C22" s="15">
        <v>129826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>
      <c r="A23" s="7" t="s">
        <v>20</v>
      </c>
      <c r="B23" s="15">
        <f aca="true" t="shared" si="4" ref="B23:M23">SUM(B22-B21)</f>
        <v>3613</v>
      </c>
      <c r="C23" s="15">
        <f t="shared" si="4"/>
        <v>3175</v>
      </c>
      <c r="D23" s="15">
        <f t="shared" si="4"/>
        <v>-129826</v>
      </c>
      <c r="E23" s="15">
        <f t="shared" si="4"/>
        <v>0</v>
      </c>
      <c r="F23" s="15">
        <f t="shared" si="4"/>
        <v>0</v>
      </c>
      <c r="G23" s="15">
        <f t="shared" si="4"/>
        <v>0</v>
      </c>
      <c r="H23" s="15">
        <f t="shared" si="4"/>
        <v>0</v>
      </c>
      <c r="I23" s="15">
        <f t="shared" si="4"/>
        <v>0</v>
      </c>
      <c r="J23" s="15">
        <f t="shared" si="4"/>
        <v>0</v>
      </c>
      <c r="K23" s="15">
        <f t="shared" si="4"/>
        <v>0</v>
      </c>
      <c r="L23" s="15">
        <f t="shared" si="4"/>
        <v>0</v>
      </c>
      <c r="M23" s="15">
        <f t="shared" si="4"/>
        <v>0</v>
      </c>
    </row>
    <row r="24" spans="1:13" ht="12.75">
      <c r="A24" s="7" t="s">
        <v>25</v>
      </c>
      <c r="B24" s="15">
        <f>SUM(B22-B21)</f>
        <v>3613</v>
      </c>
      <c r="C24" s="15">
        <f aca="true" t="shared" si="5" ref="C24:M24">SUM(B24+C23)</f>
        <v>6788</v>
      </c>
      <c r="D24" s="15">
        <f t="shared" si="5"/>
        <v>-123038</v>
      </c>
      <c r="E24" s="15">
        <f t="shared" si="5"/>
        <v>-123038</v>
      </c>
      <c r="F24" s="15">
        <f t="shared" si="5"/>
        <v>-123038</v>
      </c>
      <c r="G24" s="15">
        <f t="shared" si="5"/>
        <v>-123038</v>
      </c>
      <c r="H24" s="15">
        <f t="shared" si="5"/>
        <v>-123038</v>
      </c>
      <c r="I24" s="15">
        <f t="shared" si="5"/>
        <v>-123038</v>
      </c>
      <c r="J24" s="15">
        <f t="shared" si="5"/>
        <v>-123038</v>
      </c>
      <c r="K24" s="15">
        <f>SUM(J24+K23)</f>
        <v>-123038</v>
      </c>
      <c r="L24" s="15">
        <f t="shared" si="5"/>
        <v>-123038</v>
      </c>
      <c r="M24" s="15">
        <f t="shared" si="5"/>
        <v>-123038</v>
      </c>
    </row>
    <row r="25" spans="1:13" ht="12.75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7" t="s">
        <v>37</v>
      </c>
      <c r="B26" s="16">
        <v>143.806</v>
      </c>
      <c r="C26" s="16">
        <v>140.471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7" t="s">
        <v>36</v>
      </c>
      <c r="B27" s="23">
        <f aca="true" t="shared" si="6" ref="B27:M27">SUM(B23/B26)</f>
        <v>25.124125558043474</v>
      </c>
      <c r="C27" s="23">
        <f t="shared" si="6"/>
        <v>22.602530059585252</v>
      </c>
      <c r="D27" s="23" t="e">
        <f t="shared" si="6"/>
        <v>#DIV/0!</v>
      </c>
      <c r="E27" s="23" t="e">
        <f t="shared" si="6"/>
        <v>#DIV/0!</v>
      </c>
      <c r="F27" s="23" t="e">
        <f t="shared" si="6"/>
        <v>#DIV/0!</v>
      </c>
      <c r="G27" s="23" t="e">
        <f t="shared" si="6"/>
        <v>#DIV/0!</v>
      </c>
      <c r="H27" s="23" t="e">
        <f t="shared" si="6"/>
        <v>#DIV/0!</v>
      </c>
      <c r="I27" s="23" t="e">
        <f t="shared" si="6"/>
        <v>#DIV/0!</v>
      </c>
      <c r="J27" s="23" t="e">
        <f t="shared" si="6"/>
        <v>#DIV/0!</v>
      </c>
      <c r="K27" s="23" t="e">
        <f t="shared" si="6"/>
        <v>#DIV/0!</v>
      </c>
      <c r="L27" s="23" t="e">
        <f t="shared" si="6"/>
        <v>#DIV/0!</v>
      </c>
      <c r="M27" s="23" t="e">
        <f t="shared" si="6"/>
        <v>#DIV/0!</v>
      </c>
    </row>
    <row r="28" spans="1:13" ht="12.75">
      <c r="A28" s="7" t="s">
        <v>35</v>
      </c>
      <c r="B28" s="21">
        <f aca="true" t="shared" si="7" ref="B28:M28">SUM(B8/B26)</f>
        <v>2.1510229058592825</v>
      </c>
      <c r="C28" s="21">
        <f t="shared" si="7"/>
        <v>2.104277751279623</v>
      </c>
      <c r="D28" s="21" t="e">
        <f t="shared" si="7"/>
        <v>#DIV/0!</v>
      </c>
      <c r="E28" s="21" t="e">
        <f t="shared" si="7"/>
        <v>#DIV/0!</v>
      </c>
      <c r="F28" s="21" t="e">
        <f t="shared" si="7"/>
        <v>#DIV/0!</v>
      </c>
      <c r="G28" s="21" t="e">
        <f t="shared" si="7"/>
        <v>#DIV/0!</v>
      </c>
      <c r="H28" s="21" t="e">
        <f t="shared" si="7"/>
        <v>#DIV/0!</v>
      </c>
      <c r="I28" s="21" t="e">
        <f t="shared" si="7"/>
        <v>#DIV/0!</v>
      </c>
      <c r="J28" s="21" t="e">
        <f t="shared" si="7"/>
        <v>#DIV/0!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0.10215056739551619</v>
      </c>
      <c r="C30" s="9">
        <f t="shared" si="8"/>
        <v>0.29034330708661416</v>
      </c>
      <c r="D30" s="9">
        <f t="shared" si="8"/>
        <v>0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 t="shared" si="8"/>
        <v>#DIV/0!</v>
      </c>
      <c r="K30" s="9" t="e">
        <f t="shared" si="8"/>
        <v>#DIV/0!</v>
      </c>
      <c r="L30" s="9" t="e">
        <f t="shared" si="8"/>
        <v>#DIV/0!</v>
      </c>
      <c r="M30" s="9" t="e">
        <f t="shared" si="8"/>
        <v>#DIV/0!</v>
      </c>
    </row>
    <row r="31" spans="1:13" ht="12.75">
      <c r="A31" s="7" t="s">
        <v>23</v>
      </c>
      <c r="B31" s="9">
        <f t="shared" si="8"/>
        <v>0.10215056739551619</v>
      </c>
      <c r="C31" s="9">
        <f t="shared" si="8"/>
        <v>0.19017530936947552</v>
      </c>
      <c r="D31" s="9">
        <f t="shared" si="8"/>
        <v>-0.010491961832929662</v>
      </c>
      <c r="E31" s="9">
        <f t="shared" si="8"/>
        <v>-0.010491961832929662</v>
      </c>
      <c r="F31" s="9">
        <f t="shared" si="8"/>
        <v>-0.010491961832929662</v>
      </c>
      <c r="G31" s="9">
        <f t="shared" si="8"/>
        <v>-0.010491961832929662</v>
      </c>
      <c r="H31" s="9">
        <f t="shared" si="8"/>
        <v>-0.010491961832929662</v>
      </c>
      <c r="I31" s="9">
        <f t="shared" si="8"/>
        <v>-0.010491961832929662</v>
      </c>
      <c r="J31" s="9">
        <f t="shared" si="8"/>
        <v>-0.010491961832929662</v>
      </c>
      <c r="K31" s="9">
        <f t="shared" si="8"/>
        <v>-0.010491961832929662</v>
      </c>
      <c r="L31" s="9">
        <f t="shared" si="8"/>
        <v>-0.010491961832929662</v>
      </c>
      <c r="M31" s="9">
        <f t="shared" si="8"/>
        <v>-0.010491961832929662</v>
      </c>
    </row>
  </sheetData>
  <sheetProtection/>
  <printOptions gridLines="1"/>
  <pageMargins left="0.5" right="0.5" top="1.5" bottom="1" header="1" footer="0.5"/>
  <pageSetup fitToHeight="1" fitToWidth="1" horizontalDpi="600" verticalDpi="600" orientation="landscape" scale="82" r:id="rId3"/>
  <headerFooter>
    <oddHeader>&amp;C&amp;A</oddHeader>
    <oddFooter>&amp;C&amp;F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xSplit="1" topLeftCell="B1" activePane="topRight" state="frozen"/>
      <selection pane="topLeft" activeCell="B21" sqref="B21"/>
      <selection pane="topRight" activeCell="C27" sqref="C27"/>
    </sheetView>
  </sheetViews>
  <sheetFormatPr defaultColWidth="9.140625" defaultRowHeight="12.75"/>
  <cols>
    <col min="1" max="1" width="17.8515625" style="0" customWidth="1"/>
    <col min="3" max="6" width="10.28125" style="0" bestFit="1" customWidth="1"/>
    <col min="7" max="7" width="10.00390625" style="0" customWidth="1"/>
    <col min="8" max="8" width="10.28125" style="0" bestFit="1" customWidth="1"/>
    <col min="9" max="11" width="11.28125" style="0" bestFit="1" customWidth="1"/>
    <col min="12" max="12" width="11.57421875" style="0" customWidth="1"/>
    <col min="13" max="13" width="11.28125" style="0" bestFit="1" customWidth="1"/>
    <col min="14" max="14" width="11.28125" style="20" bestFit="1" customWidth="1"/>
  </cols>
  <sheetData>
    <row r="1" spans="1:12" ht="12.75">
      <c r="A1" s="3" t="s">
        <v>1</v>
      </c>
      <c r="B1" s="6" t="s">
        <v>47</v>
      </c>
      <c r="C1" s="5"/>
      <c r="D1" s="5"/>
      <c r="E1" s="5"/>
      <c r="F1" s="5"/>
      <c r="G1" s="7" t="s">
        <v>2</v>
      </c>
      <c r="H1" s="45" t="s">
        <v>59</v>
      </c>
      <c r="I1" s="3" t="s">
        <v>22</v>
      </c>
      <c r="J1" s="28" t="s">
        <v>39</v>
      </c>
      <c r="K1" s="27"/>
      <c r="L1" s="26"/>
    </row>
    <row r="2" spans="2:8" ht="12.75">
      <c r="B2" s="32" t="s">
        <v>40</v>
      </c>
      <c r="C2" s="34" t="s">
        <v>48</v>
      </c>
      <c r="E2" s="1"/>
      <c r="F2" s="1"/>
      <c r="H2" s="33"/>
    </row>
    <row r="3" spans="2:8" ht="12.75">
      <c r="B3" s="32" t="s">
        <v>41</v>
      </c>
      <c r="D3" s="39" t="s">
        <v>49</v>
      </c>
      <c r="E3" s="40">
        <v>43139</v>
      </c>
      <c r="F3" s="38" t="s">
        <v>42</v>
      </c>
      <c r="H3" s="2"/>
    </row>
    <row r="4" ht="12.75">
      <c r="A4" s="4" t="s">
        <v>3</v>
      </c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7" t="s">
        <v>38</v>
      </c>
    </row>
    <row r="6" spans="2:14" s="3" customFormat="1" ht="12.75">
      <c r="B6" s="41" t="s">
        <v>79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4"/>
    </row>
    <row r="7" spans="1:14" ht="12.75">
      <c r="A7" s="3" t="s">
        <v>8</v>
      </c>
      <c r="B7" s="21">
        <v>708.57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0">
        <f aca="true" t="shared" si="0" ref="N7:N15">SUM(B7:M7)</f>
        <v>708.57</v>
      </c>
    </row>
    <row r="8" spans="1:14" ht="12.75">
      <c r="A8" s="3" t="s">
        <v>9</v>
      </c>
      <c r="B8" s="21">
        <v>214.11</v>
      </c>
      <c r="C8" s="21">
        <v>216.28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0">
        <f t="shared" si="0"/>
        <v>430.39</v>
      </c>
    </row>
    <row r="9" spans="1:14" ht="12.75">
      <c r="A9" s="3" t="s">
        <v>10</v>
      </c>
      <c r="B9" s="21">
        <v>84.67</v>
      </c>
      <c r="C9" s="21"/>
      <c r="D9" s="10"/>
      <c r="E9" s="21"/>
      <c r="F9" s="21"/>
      <c r="G9" s="21"/>
      <c r="H9" s="10"/>
      <c r="K9" s="21"/>
      <c r="L9" s="21"/>
      <c r="M9" s="21"/>
      <c r="N9" s="20">
        <f t="shared" si="0"/>
        <v>84.67</v>
      </c>
    </row>
    <row r="10" spans="1:14" ht="12.75">
      <c r="A10" s="3" t="s">
        <v>11</v>
      </c>
      <c r="B10" s="10">
        <v>19.8</v>
      </c>
      <c r="C10" s="10"/>
      <c r="D10" s="10"/>
      <c r="E10" s="10"/>
      <c r="F10" s="10"/>
      <c r="G10" s="10"/>
      <c r="H10" s="10"/>
      <c r="I10" s="10"/>
      <c r="J10" s="10"/>
      <c r="K10" s="21"/>
      <c r="L10" s="21"/>
      <c r="M10" s="21"/>
      <c r="N10" s="20">
        <f t="shared" si="0"/>
        <v>19.8</v>
      </c>
    </row>
    <row r="11" spans="1:14" ht="12.75">
      <c r="A11" s="3" t="s">
        <v>12</v>
      </c>
      <c r="D11" s="21"/>
      <c r="E11" s="10"/>
      <c r="F11" s="21"/>
      <c r="G11" s="10"/>
      <c r="H11" s="10"/>
      <c r="I11" s="10"/>
      <c r="K11" s="10"/>
      <c r="L11" s="21"/>
      <c r="M11" s="21"/>
      <c r="N11" s="20">
        <f>SUM(B11:M11)</f>
        <v>0</v>
      </c>
    </row>
    <row r="12" spans="1:14" ht="12.75">
      <c r="A12" s="3" t="s">
        <v>13</v>
      </c>
      <c r="B12" s="10"/>
      <c r="C12" s="10"/>
      <c r="D12" s="10"/>
      <c r="E12" s="10"/>
      <c r="F12" s="21"/>
      <c r="G12" s="21"/>
      <c r="H12" s="21"/>
      <c r="I12" s="10"/>
      <c r="J12" s="10"/>
      <c r="K12" s="10"/>
      <c r="L12" s="10"/>
      <c r="M12" s="21"/>
      <c r="N12" s="20">
        <f t="shared" si="0"/>
        <v>0</v>
      </c>
    </row>
    <row r="13" spans="1:14" ht="12.75">
      <c r="A13" s="3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1"/>
      <c r="N13" s="20">
        <f t="shared" si="0"/>
        <v>0</v>
      </c>
    </row>
    <row r="14" spans="1:14" ht="12.75">
      <c r="A14" s="3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0">
        <f t="shared" si="0"/>
        <v>0</v>
      </c>
    </row>
    <row r="15" spans="1:14" ht="12.75">
      <c r="A15" s="3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0">
        <f t="shared" si="0"/>
        <v>0</v>
      </c>
    </row>
    <row r="16" spans="1:14" ht="13.5" thickBo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2">
        <f>SUM(N7:N15)</f>
        <v>1243.43</v>
      </c>
    </row>
    <row r="17" spans="1:13" ht="13.5" thickTop="1">
      <c r="A17" s="3" t="s">
        <v>16</v>
      </c>
      <c r="B17" s="10">
        <f aca="true" t="shared" si="1" ref="B17:M17">SUM(B7:B16)</f>
        <v>1027.15</v>
      </c>
      <c r="C17" s="10">
        <f t="shared" si="1"/>
        <v>216.28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>SUM(J7:J16)</f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7" t="s">
        <v>24</v>
      </c>
      <c r="B18" s="21">
        <f>SUM(B17)</f>
        <v>1027.15</v>
      </c>
      <c r="C18" s="21">
        <f aca="true" t="shared" si="2" ref="C18:M18">SUM(B18+C17)</f>
        <v>1243.43</v>
      </c>
      <c r="D18" s="20">
        <f t="shared" si="2"/>
        <v>1243.43</v>
      </c>
      <c r="E18" s="20">
        <f t="shared" si="2"/>
        <v>1243.43</v>
      </c>
      <c r="F18" s="20">
        <f t="shared" si="2"/>
        <v>1243.43</v>
      </c>
      <c r="G18" s="20">
        <f t="shared" si="2"/>
        <v>1243.43</v>
      </c>
      <c r="H18" s="20">
        <f t="shared" si="2"/>
        <v>1243.43</v>
      </c>
      <c r="I18" s="20">
        <f t="shared" si="2"/>
        <v>1243.43</v>
      </c>
      <c r="J18" s="20">
        <f t="shared" si="2"/>
        <v>1243.43</v>
      </c>
      <c r="K18" s="20">
        <f t="shared" si="2"/>
        <v>1243.43</v>
      </c>
      <c r="L18" s="20">
        <f t="shared" si="2"/>
        <v>1243.43</v>
      </c>
      <c r="M18" s="20">
        <f t="shared" si="2"/>
        <v>1243.43</v>
      </c>
    </row>
    <row r="19" spans="1:5" ht="12.75">
      <c r="A19" s="7"/>
      <c r="C19" s="20"/>
      <c r="D19" s="20"/>
      <c r="E19" s="20"/>
    </row>
    <row r="20" ht="12.75">
      <c r="A20" s="3" t="s">
        <v>17</v>
      </c>
    </row>
    <row r="21" spans="1:13" ht="12.75">
      <c r="A21" s="3" t="s">
        <v>18</v>
      </c>
      <c r="B21" s="15">
        <v>82450</v>
      </c>
      <c r="C21" s="15">
        <f aca="true" t="shared" si="3" ref="C21:H21">B22</f>
        <v>85185</v>
      </c>
      <c r="D21" s="15">
        <f t="shared" si="3"/>
        <v>88143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>H22</f>
        <v>0</v>
      </c>
      <c r="J21" s="15">
        <f>I22</f>
        <v>0</v>
      </c>
      <c r="K21" s="15">
        <f>J22</f>
        <v>0</v>
      </c>
      <c r="L21" s="15">
        <f>K22</f>
        <v>0</v>
      </c>
      <c r="M21" s="15">
        <f>L22</f>
        <v>0</v>
      </c>
    </row>
    <row r="22" spans="1:13" ht="12.75">
      <c r="A22" s="3" t="s">
        <v>19</v>
      </c>
      <c r="B22" s="15">
        <v>85185</v>
      </c>
      <c r="C22" s="15">
        <v>88143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>
      <c r="A23" s="7" t="s">
        <v>20</v>
      </c>
      <c r="B23" s="15">
        <f aca="true" t="shared" si="4" ref="B23:M23">SUM(B22-B21)</f>
        <v>2735</v>
      </c>
      <c r="C23" s="15">
        <f t="shared" si="4"/>
        <v>2958</v>
      </c>
      <c r="D23" s="15">
        <f t="shared" si="4"/>
        <v>-88143</v>
      </c>
      <c r="E23" s="15">
        <f t="shared" si="4"/>
        <v>0</v>
      </c>
      <c r="F23" s="15">
        <f t="shared" si="4"/>
        <v>0</v>
      </c>
      <c r="G23" s="15">
        <f t="shared" si="4"/>
        <v>0</v>
      </c>
      <c r="H23" s="15">
        <f t="shared" si="4"/>
        <v>0</v>
      </c>
      <c r="I23" s="15">
        <f t="shared" si="4"/>
        <v>0</v>
      </c>
      <c r="J23" s="15">
        <f t="shared" si="4"/>
        <v>0</v>
      </c>
      <c r="K23" s="15">
        <f t="shared" si="4"/>
        <v>0</v>
      </c>
      <c r="L23" s="15">
        <f t="shared" si="4"/>
        <v>0</v>
      </c>
      <c r="M23" s="15">
        <f t="shared" si="4"/>
        <v>0</v>
      </c>
    </row>
    <row r="24" spans="1:13" ht="12.75">
      <c r="A24" s="7" t="s">
        <v>25</v>
      </c>
      <c r="B24" s="15">
        <f>SUM(B23)</f>
        <v>2735</v>
      </c>
      <c r="C24" s="15">
        <f aca="true" t="shared" si="5" ref="C24:M24">SUM(B24+C23)</f>
        <v>5693</v>
      </c>
      <c r="D24" s="15">
        <f t="shared" si="5"/>
        <v>-82450</v>
      </c>
      <c r="E24" s="15">
        <f t="shared" si="5"/>
        <v>-82450</v>
      </c>
      <c r="F24" s="15">
        <f t="shared" si="5"/>
        <v>-82450</v>
      </c>
      <c r="G24" s="15">
        <f t="shared" si="5"/>
        <v>-82450</v>
      </c>
      <c r="H24" s="15">
        <f t="shared" si="5"/>
        <v>-82450</v>
      </c>
      <c r="I24" s="15">
        <f t="shared" si="5"/>
        <v>-82450</v>
      </c>
      <c r="J24" s="15">
        <f t="shared" si="5"/>
        <v>-82450</v>
      </c>
      <c r="K24" s="15">
        <f t="shared" si="5"/>
        <v>-82450</v>
      </c>
      <c r="L24" s="15">
        <f t="shared" si="5"/>
        <v>-82450</v>
      </c>
      <c r="M24" s="15">
        <f t="shared" si="5"/>
        <v>-82450</v>
      </c>
    </row>
    <row r="25" spans="1:13" ht="12.75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7" t="s">
        <v>37</v>
      </c>
      <c r="B26" s="16">
        <v>99.083</v>
      </c>
      <c r="C26" s="16">
        <v>101.797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7" t="s">
        <v>36</v>
      </c>
      <c r="B27" s="23">
        <f aca="true" t="shared" si="6" ref="B27:M27">SUM(B23/B26)</f>
        <v>27.60312061604917</v>
      </c>
      <c r="C27" s="23">
        <f t="shared" si="6"/>
        <v>29.057830780867807</v>
      </c>
      <c r="D27" s="23" t="e">
        <f t="shared" si="6"/>
        <v>#DIV/0!</v>
      </c>
      <c r="E27" s="23" t="e">
        <f t="shared" si="6"/>
        <v>#DIV/0!</v>
      </c>
      <c r="F27" s="23" t="e">
        <f t="shared" si="6"/>
        <v>#DIV/0!</v>
      </c>
      <c r="G27" s="23" t="e">
        <f t="shared" si="6"/>
        <v>#DIV/0!</v>
      </c>
      <c r="H27" s="23" t="e">
        <f t="shared" si="6"/>
        <v>#DIV/0!</v>
      </c>
      <c r="I27" s="23" t="e">
        <f t="shared" si="6"/>
        <v>#DIV/0!</v>
      </c>
      <c r="J27" s="23" t="e">
        <f t="shared" si="6"/>
        <v>#DIV/0!</v>
      </c>
      <c r="K27" s="23" t="e">
        <f t="shared" si="6"/>
        <v>#DIV/0!</v>
      </c>
      <c r="L27" s="23" t="e">
        <f t="shared" si="6"/>
        <v>#DIV/0!</v>
      </c>
      <c r="M27" s="23" t="e">
        <f t="shared" si="6"/>
        <v>#DIV/0!</v>
      </c>
    </row>
    <row r="28" spans="1:13" ht="12.75">
      <c r="A28" s="7" t="s">
        <v>35</v>
      </c>
      <c r="B28" s="21">
        <f aca="true" t="shared" si="7" ref="B28:M28">SUM(B8/B26)</f>
        <v>2.160915596015462</v>
      </c>
      <c r="C28" s="21">
        <f t="shared" si="7"/>
        <v>2.124620568386102</v>
      </c>
      <c r="D28" s="21" t="e">
        <f t="shared" si="7"/>
        <v>#DIV/0!</v>
      </c>
      <c r="E28" s="21" t="e">
        <f t="shared" si="7"/>
        <v>#DIV/0!</v>
      </c>
      <c r="F28" s="21" t="e">
        <f t="shared" si="7"/>
        <v>#DIV/0!</v>
      </c>
      <c r="G28" s="21" t="e">
        <f t="shared" si="7"/>
        <v>#DIV/0!</v>
      </c>
      <c r="H28" s="21" t="e">
        <f t="shared" si="7"/>
        <v>#DIV/0!</v>
      </c>
      <c r="I28" s="21" t="e">
        <f t="shared" si="7"/>
        <v>#DIV/0!</v>
      </c>
      <c r="J28" s="21" t="e">
        <f t="shared" si="7"/>
        <v>#DIV/0!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0.37555758683729434</v>
      </c>
      <c r="C30" s="9">
        <f t="shared" si="8"/>
        <v>0.07311697092630155</v>
      </c>
      <c r="D30" s="9">
        <f t="shared" si="8"/>
        <v>0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 t="shared" si="8"/>
        <v>#DIV/0!</v>
      </c>
      <c r="K30" s="9" t="e">
        <f t="shared" si="8"/>
        <v>#DIV/0!</v>
      </c>
      <c r="L30" s="9" t="e">
        <f t="shared" si="8"/>
        <v>#DIV/0!</v>
      </c>
      <c r="M30" s="9" t="e">
        <f t="shared" si="8"/>
        <v>#DIV/0!</v>
      </c>
    </row>
    <row r="31" spans="1:13" ht="12.75">
      <c r="A31" s="7" t="s">
        <v>23</v>
      </c>
      <c r="B31" s="9">
        <f t="shared" si="8"/>
        <v>0.37555758683729434</v>
      </c>
      <c r="C31" s="9">
        <f t="shared" si="8"/>
        <v>0.2184138415598103</v>
      </c>
      <c r="D31" s="9">
        <f t="shared" si="8"/>
        <v>-0.015081018799272287</v>
      </c>
      <c r="E31" s="9">
        <f t="shared" si="8"/>
        <v>-0.015081018799272287</v>
      </c>
      <c r="F31" s="9">
        <f t="shared" si="8"/>
        <v>-0.015081018799272287</v>
      </c>
      <c r="G31" s="9">
        <f t="shared" si="8"/>
        <v>-0.015081018799272287</v>
      </c>
      <c r="H31" s="9">
        <f t="shared" si="8"/>
        <v>-0.015081018799272287</v>
      </c>
      <c r="I31" s="9">
        <f t="shared" si="8"/>
        <v>-0.015081018799272287</v>
      </c>
      <c r="J31" s="9">
        <f t="shared" si="8"/>
        <v>-0.015081018799272287</v>
      </c>
      <c r="K31" s="9">
        <f t="shared" si="8"/>
        <v>-0.015081018799272287</v>
      </c>
      <c r="L31" s="9">
        <f t="shared" si="8"/>
        <v>-0.015081018799272287</v>
      </c>
      <c r="M31" s="9">
        <f t="shared" si="8"/>
        <v>-0.015081018799272287</v>
      </c>
    </row>
  </sheetData>
  <sheetProtection/>
  <printOptions gridLines="1"/>
  <pageMargins left="0.5" right="0.5" top="1.5" bottom="1" header="1" footer="0.5"/>
  <pageSetup fitToHeight="1" fitToWidth="1" horizontalDpi="600" verticalDpi="600" orientation="landscape" scale="83" r:id="rId3"/>
  <headerFooter alignWithMargins="0">
    <oddHeader>&amp;C&amp;A</oddHeader>
    <oddFooter>&amp;C&amp;F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xSplit="1" topLeftCell="B1" activePane="topRight" state="frozen"/>
      <selection pane="topLeft" activeCell="B21" sqref="B21"/>
      <selection pane="topRight" activeCell="C28" sqref="C28"/>
    </sheetView>
  </sheetViews>
  <sheetFormatPr defaultColWidth="9.140625" defaultRowHeight="12.75"/>
  <cols>
    <col min="1" max="1" width="18.57421875" style="0" customWidth="1"/>
    <col min="2" max="2" width="9.28125" style="0" customWidth="1"/>
    <col min="3" max="4" width="10.28125" style="0" bestFit="1" customWidth="1"/>
    <col min="5" max="7" width="10.28125" style="0" customWidth="1"/>
    <col min="8" max="13" width="11.28125" style="0" bestFit="1" customWidth="1"/>
    <col min="14" max="14" width="11.28125" style="20" bestFit="1" customWidth="1"/>
  </cols>
  <sheetData>
    <row r="1" spans="1:12" ht="12.75">
      <c r="A1" s="3" t="s">
        <v>1</v>
      </c>
      <c r="B1" s="6" t="s">
        <v>53</v>
      </c>
      <c r="C1" s="5"/>
      <c r="D1" s="5"/>
      <c r="E1" s="5"/>
      <c r="F1" s="5"/>
      <c r="G1" s="7" t="s">
        <v>2</v>
      </c>
      <c r="H1" s="45" t="s">
        <v>60</v>
      </c>
      <c r="I1" s="3" t="s">
        <v>22</v>
      </c>
      <c r="J1" s="28" t="s">
        <v>39</v>
      </c>
      <c r="K1" s="27"/>
      <c r="L1" s="26"/>
    </row>
    <row r="2" spans="2:8" ht="12.75">
      <c r="B2" s="32" t="s">
        <v>40</v>
      </c>
      <c r="C2" s="34" t="s">
        <v>54</v>
      </c>
      <c r="E2" s="1"/>
      <c r="F2" s="1"/>
      <c r="H2" s="33"/>
    </row>
    <row r="3" spans="2:8" ht="12.75">
      <c r="B3" s="32" t="s">
        <v>41</v>
      </c>
      <c r="D3" s="33" t="s">
        <v>68</v>
      </c>
      <c r="E3" s="35">
        <v>43295</v>
      </c>
      <c r="F3" s="46"/>
      <c r="H3" s="2"/>
    </row>
    <row r="4" ht="12.75">
      <c r="A4" s="4" t="s">
        <v>3</v>
      </c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7" t="s">
        <v>38</v>
      </c>
    </row>
    <row r="6" spans="2:14" s="12" customFormat="1" ht="12.75">
      <c r="B6" s="41" t="s">
        <v>74</v>
      </c>
      <c r="C6" s="41" t="s">
        <v>75</v>
      </c>
      <c r="D6" s="41" t="s">
        <v>76</v>
      </c>
      <c r="E6" s="41" t="s">
        <v>77</v>
      </c>
      <c r="F6" s="41" t="s">
        <v>78</v>
      </c>
      <c r="G6" s="41" t="s">
        <v>80</v>
      </c>
      <c r="H6" s="41" t="s">
        <v>81</v>
      </c>
      <c r="I6" s="41" t="s">
        <v>82</v>
      </c>
      <c r="J6" s="41" t="s">
        <v>79</v>
      </c>
      <c r="K6" s="41"/>
      <c r="L6" s="41"/>
      <c r="M6" s="41"/>
      <c r="N6" s="47"/>
    </row>
    <row r="7" spans="1:14" ht="12.75">
      <c r="A7" s="3" t="s">
        <v>8</v>
      </c>
      <c r="B7" s="21">
        <v>530.23</v>
      </c>
      <c r="C7" s="21">
        <v>530.23</v>
      </c>
      <c r="D7" s="21">
        <v>530.23</v>
      </c>
      <c r="E7" s="21">
        <v>530.23</v>
      </c>
      <c r="F7" s="21">
        <v>530.23</v>
      </c>
      <c r="G7" s="21">
        <v>530.23</v>
      </c>
      <c r="H7" s="21">
        <v>530.23</v>
      </c>
      <c r="I7" s="21">
        <v>530.23</v>
      </c>
      <c r="J7" s="21">
        <v>530.23</v>
      </c>
      <c r="K7" s="21"/>
      <c r="L7" s="21"/>
      <c r="M7" s="21"/>
      <c r="N7" s="20">
        <f aca="true" t="shared" si="0" ref="N7:N15">SUM(B7:M7)</f>
        <v>4772.07</v>
      </c>
    </row>
    <row r="8" spans="1:14" ht="12.75">
      <c r="A8" s="3" t="s">
        <v>9</v>
      </c>
      <c r="B8" s="21">
        <v>341.86</v>
      </c>
      <c r="C8" s="21">
        <v>405.73</v>
      </c>
      <c r="D8" s="21"/>
      <c r="E8" s="21"/>
      <c r="F8" s="21"/>
      <c r="G8" s="21"/>
      <c r="H8" s="21"/>
      <c r="I8" s="21"/>
      <c r="J8" s="10"/>
      <c r="K8" s="21"/>
      <c r="L8" s="21"/>
      <c r="M8" s="21"/>
      <c r="N8" s="20">
        <f t="shared" si="0"/>
        <v>747.59</v>
      </c>
    </row>
    <row r="9" spans="1:14" ht="12.75">
      <c r="A9" s="3" t="s">
        <v>10</v>
      </c>
      <c r="C9" s="10"/>
      <c r="D9" s="21"/>
      <c r="E9" s="21"/>
      <c r="F9" s="21"/>
      <c r="H9" s="10"/>
      <c r="I9" s="10"/>
      <c r="J9" s="21"/>
      <c r="K9" s="21"/>
      <c r="L9" s="21"/>
      <c r="M9" s="21"/>
      <c r="N9" s="20">
        <f>SUM(C9:M9)</f>
        <v>0</v>
      </c>
    </row>
    <row r="10" spans="1:14" ht="12.75">
      <c r="A10" s="3" t="s">
        <v>11</v>
      </c>
      <c r="B10" s="10"/>
      <c r="C10" s="10"/>
      <c r="D10" s="21"/>
      <c r="E10" s="10"/>
      <c r="F10" s="10"/>
      <c r="G10" s="10"/>
      <c r="H10" s="10"/>
      <c r="I10" s="10"/>
      <c r="J10" s="10"/>
      <c r="K10" s="10"/>
      <c r="L10" s="10"/>
      <c r="M10" s="21"/>
      <c r="N10" s="20">
        <f t="shared" si="0"/>
        <v>0</v>
      </c>
    </row>
    <row r="11" spans="1:14" ht="12.75">
      <c r="A11" s="3" t="s">
        <v>12</v>
      </c>
      <c r="B11" s="10"/>
      <c r="C11" s="10"/>
      <c r="D11" s="10"/>
      <c r="E11" s="10"/>
      <c r="F11" s="10"/>
      <c r="H11" s="10"/>
      <c r="I11" s="10"/>
      <c r="J11" s="10"/>
      <c r="K11" s="42"/>
      <c r="L11" s="10"/>
      <c r="M11" s="21"/>
      <c r="N11" s="20">
        <f t="shared" si="0"/>
        <v>0</v>
      </c>
    </row>
    <row r="12" spans="1:14" ht="12.75">
      <c r="A12" s="3" t="s">
        <v>13</v>
      </c>
      <c r="B12" s="10">
        <v>31</v>
      </c>
      <c r="C12" s="10">
        <v>66</v>
      </c>
      <c r="D12" s="10"/>
      <c r="E12" s="10"/>
      <c r="F12" s="10"/>
      <c r="G12" s="10"/>
      <c r="H12" s="10"/>
      <c r="I12" s="10"/>
      <c r="J12" s="10"/>
      <c r="K12" s="10"/>
      <c r="L12" s="10"/>
      <c r="M12" s="21"/>
      <c r="N12" s="20">
        <f t="shared" si="0"/>
        <v>97</v>
      </c>
    </row>
    <row r="13" spans="1:14" ht="12.75">
      <c r="A13" s="3" t="s">
        <v>14</v>
      </c>
      <c r="B13" s="10"/>
      <c r="C13" s="10"/>
      <c r="D13" s="10"/>
      <c r="E13" s="10"/>
      <c r="F13" s="24"/>
      <c r="G13" s="24"/>
      <c r="H13" s="10"/>
      <c r="I13" s="10"/>
      <c r="J13" s="10"/>
      <c r="K13" s="10"/>
      <c r="L13" s="10"/>
      <c r="M13" s="10"/>
      <c r="N13" s="20">
        <f t="shared" si="0"/>
        <v>0</v>
      </c>
    </row>
    <row r="14" spans="1:14" ht="12.75">
      <c r="A14" s="3" t="s">
        <v>15</v>
      </c>
      <c r="B14" s="10"/>
      <c r="C14" s="10"/>
      <c r="D14" s="10"/>
      <c r="E14" s="10"/>
      <c r="F14" s="10"/>
      <c r="G14" s="24"/>
      <c r="H14" s="10"/>
      <c r="I14" s="10"/>
      <c r="J14" s="10"/>
      <c r="K14" s="10"/>
      <c r="L14" s="10"/>
      <c r="M14" s="10"/>
      <c r="N14" s="20">
        <f t="shared" si="0"/>
        <v>0</v>
      </c>
    </row>
    <row r="15" spans="1:14" ht="12.75">
      <c r="A15" s="3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0">
        <f t="shared" si="0"/>
        <v>0</v>
      </c>
    </row>
    <row r="16" spans="1:14" ht="13.5" thickBo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2">
        <f>SUM(N7:N15)</f>
        <v>5616.66</v>
      </c>
    </row>
    <row r="17" spans="1:13" ht="13.5" thickTop="1">
      <c r="A17" s="3" t="s">
        <v>16</v>
      </c>
      <c r="B17" s="21">
        <f aca="true" t="shared" si="1" ref="B17:M17">SUM(B7:B16)</f>
        <v>903.09</v>
      </c>
      <c r="C17" s="10">
        <f t="shared" si="1"/>
        <v>1001.96</v>
      </c>
      <c r="D17" s="10">
        <f t="shared" si="1"/>
        <v>530.23</v>
      </c>
      <c r="E17" s="10">
        <f t="shared" si="1"/>
        <v>530.23</v>
      </c>
      <c r="F17" s="10">
        <f t="shared" si="1"/>
        <v>530.23</v>
      </c>
      <c r="G17" s="10">
        <f t="shared" si="1"/>
        <v>530.23</v>
      </c>
      <c r="H17" s="10">
        <f t="shared" si="1"/>
        <v>530.23</v>
      </c>
      <c r="I17" s="10">
        <f t="shared" si="1"/>
        <v>530.23</v>
      </c>
      <c r="J17" s="10">
        <f>SUM(J7:J16)</f>
        <v>530.23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7" t="s">
        <v>24</v>
      </c>
      <c r="B18" s="21">
        <f>SUM(B7:B16)</f>
        <v>903.09</v>
      </c>
      <c r="C18" s="20">
        <f aca="true" t="shared" si="2" ref="C18:M18">SUM(B18+C17)</f>
        <v>1905.0500000000002</v>
      </c>
      <c r="D18" s="20">
        <f t="shared" si="2"/>
        <v>2435.28</v>
      </c>
      <c r="E18" s="20">
        <f t="shared" si="2"/>
        <v>2965.51</v>
      </c>
      <c r="F18" s="20">
        <f t="shared" si="2"/>
        <v>3495.7400000000002</v>
      </c>
      <c r="G18" s="20">
        <f t="shared" si="2"/>
        <v>4025.9700000000003</v>
      </c>
      <c r="H18" s="20">
        <f t="shared" si="2"/>
        <v>4556.200000000001</v>
      </c>
      <c r="I18" s="20">
        <f t="shared" si="2"/>
        <v>5086.43</v>
      </c>
      <c r="J18" s="20">
        <f t="shared" si="2"/>
        <v>5616.66</v>
      </c>
      <c r="K18" s="20">
        <f t="shared" si="2"/>
        <v>5616.66</v>
      </c>
      <c r="L18" s="20">
        <f t="shared" si="2"/>
        <v>5616.66</v>
      </c>
      <c r="M18" s="20">
        <f t="shared" si="2"/>
        <v>5616.66</v>
      </c>
    </row>
    <row r="19" spans="1:5" ht="12.75">
      <c r="A19" s="7"/>
      <c r="C19" s="20"/>
      <c r="D19" s="20"/>
      <c r="E19" s="20"/>
    </row>
    <row r="20" ht="12.75">
      <c r="A20" s="3" t="s">
        <v>17</v>
      </c>
    </row>
    <row r="21" spans="1:13" ht="12.75">
      <c r="A21" s="3" t="s">
        <v>18</v>
      </c>
      <c r="B21" s="15">
        <v>107085</v>
      </c>
      <c r="C21" s="15">
        <f aca="true" t="shared" si="3" ref="C21:H21">B22</f>
        <v>110816</v>
      </c>
      <c r="D21" s="15">
        <f>C22</f>
        <v>115555</v>
      </c>
      <c r="E21" s="15">
        <f>D22</f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>H22</f>
        <v>0</v>
      </c>
      <c r="J21" s="15">
        <f>I22</f>
        <v>0</v>
      </c>
      <c r="K21" s="15">
        <f>J22</f>
        <v>0</v>
      </c>
      <c r="L21" s="15">
        <f>K22</f>
        <v>0</v>
      </c>
      <c r="M21" s="15">
        <f>L22</f>
        <v>0</v>
      </c>
    </row>
    <row r="22" spans="1:13" ht="12.75">
      <c r="A22" s="3" t="s">
        <v>19</v>
      </c>
      <c r="B22" s="15">
        <v>110816</v>
      </c>
      <c r="C22" s="15">
        <v>115555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>
      <c r="A23" s="7" t="s">
        <v>20</v>
      </c>
      <c r="B23" s="15">
        <f aca="true" t="shared" si="4" ref="B23:M23">SUM(B22-B21)</f>
        <v>3731</v>
      </c>
      <c r="C23" s="15">
        <f t="shared" si="4"/>
        <v>4739</v>
      </c>
      <c r="D23" s="15">
        <f t="shared" si="4"/>
        <v>-115555</v>
      </c>
      <c r="E23" s="15">
        <f t="shared" si="4"/>
        <v>0</v>
      </c>
      <c r="F23" s="15">
        <f t="shared" si="4"/>
        <v>0</v>
      </c>
      <c r="G23" s="15">
        <f t="shared" si="4"/>
        <v>0</v>
      </c>
      <c r="H23" s="15">
        <f t="shared" si="4"/>
        <v>0</v>
      </c>
      <c r="I23" s="15">
        <f t="shared" si="4"/>
        <v>0</v>
      </c>
      <c r="J23" s="15">
        <f t="shared" si="4"/>
        <v>0</v>
      </c>
      <c r="K23" s="15">
        <f t="shared" si="4"/>
        <v>0</v>
      </c>
      <c r="L23" s="15">
        <f t="shared" si="4"/>
        <v>0</v>
      </c>
      <c r="M23" s="15">
        <f t="shared" si="4"/>
        <v>0</v>
      </c>
    </row>
    <row r="24" spans="1:13" ht="12.75">
      <c r="A24" s="7" t="s">
        <v>25</v>
      </c>
      <c r="B24" s="15">
        <f>SUM(B22-B21)</f>
        <v>3731</v>
      </c>
      <c r="C24" s="15">
        <f aca="true" t="shared" si="5" ref="C24:M24">SUM(B24+C23)</f>
        <v>8470</v>
      </c>
      <c r="D24" s="15">
        <f t="shared" si="5"/>
        <v>-107085</v>
      </c>
      <c r="E24" s="15">
        <f t="shared" si="5"/>
        <v>-107085</v>
      </c>
      <c r="F24" s="15">
        <f t="shared" si="5"/>
        <v>-107085</v>
      </c>
      <c r="G24" s="15">
        <f t="shared" si="5"/>
        <v>-107085</v>
      </c>
      <c r="H24" s="15">
        <f t="shared" si="5"/>
        <v>-107085</v>
      </c>
      <c r="I24" s="15">
        <f t="shared" si="5"/>
        <v>-107085</v>
      </c>
      <c r="J24" s="15">
        <f t="shared" si="5"/>
        <v>-107085</v>
      </c>
      <c r="K24" s="15">
        <f t="shared" si="5"/>
        <v>-107085</v>
      </c>
      <c r="L24" s="15">
        <f t="shared" si="5"/>
        <v>-107085</v>
      </c>
      <c r="M24" s="15">
        <f t="shared" si="5"/>
        <v>-107085</v>
      </c>
    </row>
    <row r="25" spans="1:13" ht="12.75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7" t="s">
        <v>37</v>
      </c>
      <c r="B26" s="16">
        <v>143.9</v>
      </c>
      <c r="C26" s="16">
        <v>174.952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7" t="s">
        <v>36</v>
      </c>
      <c r="B27" s="23">
        <f aca="true" t="shared" si="6" ref="B27:M27">SUM(B23/B26)</f>
        <v>25.927727588603197</v>
      </c>
      <c r="C27" s="23">
        <f t="shared" si="6"/>
        <v>27.087429695002058</v>
      </c>
      <c r="D27" s="23" t="e">
        <f t="shared" si="6"/>
        <v>#DIV/0!</v>
      </c>
      <c r="E27" s="23" t="e">
        <f t="shared" si="6"/>
        <v>#DIV/0!</v>
      </c>
      <c r="F27" s="23" t="e">
        <f t="shared" si="6"/>
        <v>#DIV/0!</v>
      </c>
      <c r="G27" s="23" t="e">
        <f t="shared" si="6"/>
        <v>#DIV/0!</v>
      </c>
      <c r="H27" s="23" t="e">
        <f t="shared" si="6"/>
        <v>#DIV/0!</v>
      </c>
      <c r="I27" s="23" t="e">
        <f t="shared" si="6"/>
        <v>#DIV/0!</v>
      </c>
      <c r="J27" s="23" t="e">
        <f t="shared" si="6"/>
        <v>#DIV/0!</v>
      </c>
      <c r="K27" s="23" t="e">
        <f t="shared" si="6"/>
        <v>#DIV/0!</v>
      </c>
      <c r="L27" s="23" t="e">
        <f t="shared" si="6"/>
        <v>#DIV/0!</v>
      </c>
      <c r="M27" s="23" t="e">
        <f t="shared" si="6"/>
        <v>#DIV/0!</v>
      </c>
    </row>
    <row r="28" spans="1:13" ht="12.75">
      <c r="A28" s="7" t="s">
        <v>35</v>
      </c>
      <c r="B28" s="21">
        <f aca="true" t="shared" si="7" ref="B28:M28">SUM(B8/B26)</f>
        <v>2.375677553856845</v>
      </c>
      <c r="C28" s="21">
        <f t="shared" si="7"/>
        <v>2.319093237002149</v>
      </c>
      <c r="D28" s="21" t="e">
        <f t="shared" si="7"/>
        <v>#DIV/0!</v>
      </c>
      <c r="E28" s="21" t="e">
        <f t="shared" si="7"/>
        <v>#DIV/0!</v>
      </c>
      <c r="F28" s="21" t="e">
        <f t="shared" si="7"/>
        <v>#DIV/0!</v>
      </c>
      <c r="G28" s="21" t="e">
        <f t="shared" si="7"/>
        <v>#DIV/0!</v>
      </c>
      <c r="H28" s="21" t="e">
        <f t="shared" si="7"/>
        <v>#DIV/0!</v>
      </c>
      <c r="I28" s="21" t="e">
        <f t="shared" si="7"/>
        <v>#DIV/0!</v>
      </c>
      <c r="J28" s="21" t="e">
        <f t="shared" si="7"/>
        <v>#DIV/0!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0.2420503886357545</v>
      </c>
      <c r="C30" s="9">
        <f t="shared" si="8"/>
        <v>0.21142857142857144</v>
      </c>
      <c r="D30" s="9">
        <f t="shared" si="8"/>
        <v>-0.004588550906494743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 t="shared" si="8"/>
        <v>#DIV/0!</v>
      </c>
      <c r="K30" s="9" t="e">
        <f t="shared" si="8"/>
        <v>#DIV/0!</v>
      </c>
      <c r="L30" s="9" t="e">
        <f t="shared" si="8"/>
        <v>#DIV/0!</v>
      </c>
      <c r="M30" s="9" t="e">
        <f t="shared" si="8"/>
        <v>#DIV/0!</v>
      </c>
    </row>
    <row r="31" spans="1:13" ht="12.75">
      <c r="A31" s="7" t="s">
        <v>23</v>
      </c>
      <c r="B31" s="9">
        <f t="shared" si="8"/>
        <v>0.2420503886357545</v>
      </c>
      <c r="C31" s="9">
        <f t="shared" si="8"/>
        <v>0.22491735537190086</v>
      </c>
      <c r="D31" s="9">
        <f t="shared" si="8"/>
        <v>-0.022741560442639027</v>
      </c>
      <c r="E31" s="9">
        <f t="shared" si="8"/>
        <v>-0.02769304757902601</v>
      </c>
      <c r="F31" s="9">
        <f t="shared" si="8"/>
        <v>-0.03264453471541299</v>
      </c>
      <c r="G31" s="9">
        <f t="shared" si="8"/>
        <v>-0.03759602185179997</v>
      </c>
      <c r="H31" s="9">
        <f t="shared" si="8"/>
        <v>-0.04254750898818696</v>
      </c>
      <c r="I31" s="9">
        <f t="shared" si="8"/>
        <v>-0.047498996124573936</v>
      </c>
      <c r="J31" s="9">
        <f t="shared" si="8"/>
        <v>-0.05245048326096092</v>
      </c>
      <c r="K31" s="9">
        <f t="shared" si="8"/>
        <v>-0.05245048326096092</v>
      </c>
      <c r="L31" s="9">
        <f t="shared" si="8"/>
        <v>-0.05245048326096092</v>
      </c>
      <c r="M31" s="9">
        <f t="shared" si="8"/>
        <v>-0.05245048326096092</v>
      </c>
    </row>
  </sheetData>
  <sheetProtection/>
  <printOptions gridLines="1"/>
  <pageMargins left="0.7" right="0.7" top="1.5" bottom="1" header="1" footer="0.3"/>
  <pageSetup fitToHeight="1" fitToWidth="1" horizontalDpi="600" verticalDpi="600" orientation="landscape" scale="78" r:id="rId1"/>
  <headerFooter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8.57421875" style="0" customWidth="1"/>
    <col min="2" max="11" width="10.28125" style="0" customWidth="1"/>
    <col min="12" max="13" width="11.28125" style="0" bestFit="1" customWidth="1"/>
    <col min="14" max="14" width="11.28125" style="8" bestFit="1" customWidth="1"/>
  </cols>
  <sheetData>
    <row r="1" spans="1:12" ht="12.75">
      <c r="A1" s="3" t="s">
        <v>1</v>
      </c>
      <c r="B1" s="6" t="s">
        <v>50</v>
      </c>
      <c r="C1" s="5"/>
      <c r="D1" s="5"/>
      <c r="E1" s="5"/>
      <c r="F1" s="5"/>
      <c r="G1" s="7" t="s">
        <v>2</v>
      </c>
      <c r="H1" s="6" t="s">
        <v>61</v>
      </c>
      <c r="I1" s="3" t="s">
        <v>22</v>
      </c>
      <c r="J1" s="29" t="s">
        <v>39</v>
      </c>
      <c r="K1" s="30"/>
      <c r="L1" s="31"/>
    </row>
    <row r="2" spans="2:14" ht="12.75">
      <c r="B2" s="32" t="s">
        <v>40</v>
      </c>
      <c r="C2" s="34" t="s">
        <v>51</v>
      </c>
      <c r="E2" s="1"/>
      <c r="F2" s="1"/>
      <c r="H2" s="33"/>
      <c r="N2" s="20"/>
    </row>
    <row r="3" spans="2:14" ht="12.75">
      <c r="B3" s="32" t="s">
        <v>41</v>
      </c>
      <c r="D3" s="33" t="s">
        <v>52</v>
      </c>
      <c r="E3" s="37">
        <v>43344</v>
      </c>
      <c r="F3" s="38" t="s">
        <v>42</v>
      </c>
      <c r="H3" s="2"/>
      <c r="N3" s="20"/>
    </row>
    <row r="4" spans="1:8" ht="12.75">
      <c r="A4" s="4" t="s">
        <v>3</v>
      </c>
      <c r="H4" s="12"/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7" t="s">
        <v>38</v>
      </c>
    </row>
    <row r="6" spans="2:13" ht="13.5" customHeight="1">
      <c r="B6" s="41" t="s">
        <v>75</v>
      </c>
      <c r="C6" s="41" t="s">
        <v>76</v>
      </c>
      <c r="D6" s="41" t="s">
        <v>77</v>
      </c>
      <c r="E6" s="41" t="s">
        <v>78</v>
      </c>
      <c r="F6" s="41" t="s">
        <v>80</v>
      </c>
      <c r="G6" s="41" t="s">
        <v>81</v>
      </c>
      <c r="H6" s="41" t="s">
        <v>82</v>
      </c>
      <c r="I6" s="41" t="s">
        <v>79</v>
      </c>
      <c r="J6" s="41"/>
      <c r="K6" s="41"/>
      <c r="L6" s="41"/>
      <c r="M6" s="41"/>
    </row>
    <row r="7" spans="1:14" ht="12.75">
      <c r="A7" s="3" t="s">
        <v>8</v>
      </c>
      <c r="B7" s="10">
        <v>686.41</v>
      </c>
      <c r="C7" s="10">
        <v>686.41</v>
      </c>
      <c r="D7" s="10">
        <v>686.41</v>
      </c>
      <c r="E7" s="10">
        <v>686.41</v>
      </c>
      <c r="F7" s="10">
        <v>686.41</v>
      </c>
      <c r="G7" s="10">
        <v>686.41</v>
      </c>
      <c r="H7" s="10">
        <v>686.41</v>
      </c>
      <c r="I7" s="10">
        <v>686.41</v>
      </c>
      <c r="J7" s="10"/>
      <c r="K7" s="10"/>
      <c r="L7" s="10"/>
      <c r="M7" s="10"/>
      <c r="N7" s="8">
        <f>SUM(B7:M7)</f>
        <v>5491.28</v>
      </c>
    </row>
    <row r="8" spans="1:14" ht="12.75">
      <c r="A8" s="3" t="s">
        <v>9</v>
      </c>
      <c r="B8" s="14">
        <v>167.85</v>
      </c>
      <c r="C8" s="13">
        <v>60.39</v>
      </c>
      <c r="D8" s="13"/>
      <c r="E8" s="13"/>
      <c r="F8" s="13"/>
      <c r="G8" s="13"/>
      <c r="H8" s="13"/>
      <c r="I8" s="10"/>
      <c r="J8" s="13"/>
      <c r="K8" s="13"/>
      <c r="L8" s="13"/>
      <c r="M8" s="10"/>
      <c r="N8" s="8">
        <f aca="true" t="shared" si="0" ref="N8:N15">SUM(B8:M8)</f>
        <v>228.24</v>
      </c>
    </row>
    <row r="9" spans="1:14" ht="12.75">
      <c r="A9" s="3" t="s">
        <v>10</v>
      </c>
      <c r="B9" s="13">
        <v>64.89</v>
      </c>
      <c r="C9" s="13"/>
      <c r="D9" s="10"/>
      <c r="E9" s="13"/>
      <c r="F9" s="13"/>
      <c r="G9" s="13"/>
      <c r="I9" s="10"/>
      <c r="J9" s="10"/>
      <c r="K9" s="10"/>
      <c r="L9" s="13"/>
      <c r="M9" s="10"/>
      <c r="N9" s="8">
        <f t="shared" si="0"/>
        <v>64.89</v>
      </c>
    </row>
    <row r="10" spans="1:14" ht="12.75">
      <c r="A10" s="3" t="s">
        <v>11</v>
      </c>
      <c r="B10" s="10"/>
      <c r="C10" s="10"/>
      <c r="D10" s="10"/>
      <c r="E10" s="10"/>
      <c r="F10" s="10"/>
      <c r="G10" s="10"/>
      <c r="H10" s="13"/>
      <c r="I10" s="10"/>
      <c r="J10" s="10"/>
      <c r="K10" s="10"/>
      <c r="L10" s="10"/>
      <c r="M10" s="10"/>
      <c r="N10" s="8">
        <f t="shared" si="0"/>
        <v>0</v>
      </c>
    </row>
    <row r="11" spans="1:14" ht="12.75">
      <c r="A11" s="3" t="s">
        <v>12</v>
      </c>
      <c r="B11" s="10"/>
      <c r="C11" s="10"/>
      <c r="D11" s="13"/>
      <c r="E11" s="10"/>
      <c r="F11" s="13"/>
      <c r="G11" s="10"/>
      <c r="I11" s="10"/>
      <c r="J11" s="10"/>
      <c r="L11" s="10"/>
      <c r="M11" s="10"/>
      <c r="N11" s="8">
        <f t="shared" si="0"/>
        <v>0</v>
      </c>
    </row>
    <row r="12" spans="1:14" ht="12.75">
      <c r="A12" s="3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>
        <f t="shared" si="0"/>
        <v>0</v>
      </c>
    </row>
    <row r="13" spans="1:14" ht="12.75">
      <c r="A13" s="3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>
        <f t="shared" si="0"/>
        <v>0</v>
      </c>
    </row>
    <row r="14" spans="1:14" ht="12.75">
      <c r="A14" s="3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0"/>
        <v>0</v>
      </c>
    </row>
    <row r="15" spans="1:14" ht="12.75">
      <c r="A15" s="3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0"/>
        <v>0</v>
      </c>
    </row>
    <row r="16" spans="1:14" ht="13.5" thickBo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8">
        <f>SUM(N7:N15)</f>
        <v>5784.41</v>
      </c>
    </row>
    <row r="17" spans="1:13" ht="13.5" thickTop="1">
      <c r="A17" s="3" t="s">
        <v>16</v>
      </c>
      <c r="B17" s="10">
        <f aca="true" t="shared" si="1" ref="B17:M17">SUM(B7:B16)</f>
        <v>919.15</v>
      </c>
      <c r="C17" s="10">
        <f t="shared" si="1"/>
        <v>746.8</v>
      </c>
      <c r="D17" s="10">
        <f t="shared" si="1"/>
        <v>686.41</v>
      </c>
      <c r="E17" s="10">
        <f t="shared" si="1"/>
        <v>686.41</v>
      </c>
      <c r="F17" s="10">
        <f t="shared" si="1"/>
        <v>686.41</v>
      </c>
      <c r="G17" s="10">
        <f t="shared" si="1"/>
        <v>686.41</v>
      </c>
      <c r="H17" s="10">
        <f t="shared" si="1"/>
        <v>686.41</v>
      </c>
      <c r="I17" s="10">
        <f t="shared" si="1"/>
        <v>686.41</v>
      </c>
      <c r="J17" s="10">
        <f>SUM(J7:J16)</f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7" t="s">
        <v>24</v>
      </c>
      <c r="B18" s="13">
        <f>SUM(B7:B16)</f>
        <v>919.15</v>
      </c>
      <c r="C18" s="8">
        <f aca="true" t="shared" si="2" ref="C18:M18">SUM(B18+C17)</f>
        <v>1665.9499999999998</v>
      </c>
      <c r="D18" s="8">
        <f t="shared" si="2"/>
        <v>2352.3599999999997</v>
      </c>
      <c r="E18" s="8">
        <f t="shared" si="2"/>
        <v>3038.7699999999995</v>
      </c>
      <c r="F18" s="8">
        <f t="shared" si="2"/>
        <v>3725.1799999999994</v>
      </c>
      <c r="G18" s="8">
        <f t="shared" si="2"/>
        <v>4411.589999999999</v>
      </c>
      <c r="H18" s="8">
        <f t="shared" si="2"/>
        <v>5097.999999999999</v>
      </c>
      <c r="I18" s="8">
        <f t="shared" si="2"/>
        <v>5784.409999999999</v>
      </c>
      <c r="J18" s="8">
        <f t="shared" si="2"/>
        <v>5784.409999999999</v>
      </c>
      <c r="K18" s="8">
        <f t="shared" si="2"/>
        <v>5784.409999999999</v>
      </c>
      <c r="L18" s="8">
        <f t="shared" si="2"/>
        <v>5784.409999999999</v>
      </c>
      <c r="M18" s="8">
        <f t="shared" si="2"/>
        <v>5784.409999999999</v>
      </c>
    </row>
    <row r="19" spans="1:5" ht="12.75">
      <c r="A19" s="7"/>
      <c r="C19" s="8"/>
      <c r="D19" s="8"/>
      <c r="E19" s="8"/>
    </row>
    <row r="20" ht="12.75">
      <c r="A20" s="3" t="s">
        <v>17</v>
      </c>
    </row>
    <row r="21" spans="1:13" ht="12.75">
      <c r="A21" s="3" t="s">
        <v>18</v>
      </c>
      <c r="B21" s="15">
        <v>41340</v>
      </c>
      <c r="C21" s="15">
        <f aca="true" t="shared" si="3" ref="C21:H21">B22</f>
        <v>42776</v>
      </c>
      <c r="D21" s="15">
        <f t="shared" si="3"/>
        <v>43159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>H22</f>
        <v>0</v>
      </c>
      <c r="J21" s="15">
        <f>I22</f>
        <v>0</v>
      </c>
      <c r="K21" s="15">
        <f>J22</f>
        <v>0</v>
      </c>
      <c r="L21" s="15">
        <f>K22</f>
        <v>0</v>
      </c>
      <c r="M21" s="15">
        <f>L22</f>
        <v>0</v>
      </c>
    </row>
    <row r="22" spans="1:13" ht="12.75">
      <c r="A22" s="3" t="s">
        <v>19</v>
      </c>
      <c r="B22" s="15">
        <v>42776</v>
      </c>
      <c r="C22" s="15">
        <v>43159</v>
      </c>
      <c r="D22" s="15"/>
      <c r="E22" s="15"/>
      <c r="F22" s="15"/>
      <c r="G22" s="15"/>
      <c r="H22" s="15"/>
      <c r="I22" s="15"/>
      <c r="J22" s="15"/>
      <c r="K22" s="15"/>
      <c r="L22" s="15"/>
      <c r="M22" s="15">
        <v>26917</v>
      </c>
    </row>
    <row r="23" spans="1:13" ht="12.75">
      <c r="A23" s="7" t="s">
        <v>20</v>
      </c>
      <c r="B23" s="15">
        <f aca="true" t="shared" si="4" ref="B23:J23">SUM(B22-B21)</f>
        <v>1436</v>
      </c>
      <c r="C23" s="15">
        <f t="shared" si="4"/>
        <v>383</v>
      </c>
      <c r="D23" s="15">
        <f t="shared" si="4"/>
        <v>-43159</v>
      </c>
      <c r="E23" s="15">
        <f t="shared" si="4"/>
        <v>0</v>
      </c>
      <c r="F23" s="15">
        <f t="shared" si="4"/>
        <v>0</v>
      </c>
      <c r="G23" s="15">
        <f t="shared" si="4"/>
        <v>0</v>
      </c>
      <c r="H23" s="15">
        <f t="shared" si="4"/>
        <v>0</v>
      </c>
      <c r="I23" s="15">
        <f t="shared" si="4"/>
        <v>0</v>
      </c>
      <c r="J23" s="15">
        <f t="shared" si="4"/>
        <v>0</v>
      </c>
      <c r="K23" s="15">
        <f>SUM(K22-K21)</f>
        <v>0</v>
      </c>
      <c r="L23" s="15">
        <f>SUM(L22-L21)</f>
        <v>0</v>
      </c>
      <c r="M23" s="15">
        <f>SUM(M22-M21)</f>
        <v>26917</v>
      </c>
    </row>
    <row r="24" spans="1:13" ht="12.75">
      <c r="A24" s="7" t="s">
        <v>25</v>
      </c>
      <c r="B24" s="15">
        <f>SUM(B22-B21)</f>
        <v>1436</v>
      </c>
      <c r="C24" s="15">
        <f aca="true" t="shared" si="5" ref="C24:J24">SUM(B24+C23)</f>
        <v>1819</v>
      </c>
      <c r="D24" s="15">
        <f t="shared" si="5"/>
        <v>-41340</v>
      </c>
      <c r="E24" s="15">
        <f t="shared" si="5"/>
        <v>-41340</v>
      </c>
      <c r="F24" s="15">
        <f t="shared" si="5"/>
        <v>-41340</v>
      </c>
      <c r="G24" s="15">
        <f t="shared" si="5"/>
        <v>-41340</v>
      </c>
      <c r="H24" s="15">
        <f t="shared" si="5"/>
        <v>-41340</v>
      </c>
      <c r="I24" s="15">
        <f t="shared" si="5"/>
        <v>-41340</v>
      </c>
      <c r="J24" s="15">
        <f t="shared" si="5"/>
        <v>-41340</v>
      </c>
      <c r="K24" s="15">
        <f>SUM(J24+K23)</f>
        <v>-41340</v>
      </c>
      <c r="L24" s="15">
        <f>SUM(K24+L23)</f>
        <v>-41340</v>
      </c>
      <c r="M24" s="15">
        <f>SUM(L24+M23)</f>
        <v>-14423</v>
      </c>
    </row>
    <row r="25" spans="1:13" ht="12.75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7" t="s">
        <v>37</v>
      </c>
      <c r="B26" s="16">
        <v>76.236</v>
      </c>
      <c r="C26" s="16">
        <v>27.715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7" t="s">
        <v>36</v>
      </c>
      <c r="B27" s="19">
        <f>SUM(B23/B26)</f>
        <v>18.836245343407313</v>
      </c>
      <c r="C27" s="19">
        <f aca="true" t="shared" si="6" ref="C27:M27">SUM(C23/C26)</f>
        <v>13.819231463106622</v>
      </c>
      <c r="D27" s="19" t="e">
        <f t="shared" si="6"/>
        <v>#DIV/0!</v>
      </c>
      <c r="E27" s="19" t="e">
        <f t="shared" si="6"/>
        <v>#DIV/0!</v>
      </c>
      <c r="F27" s="19" t="e">
        <f t="shared" si="6"/>
        <v>#DIV/0!</v>
      </c>
      <c r="G27" s="19" t="e">
        <f>SUM(G23/G26)</f>
        <v>#DIV/0!</v>
      </c>
      <c r="H27" s="19" t="e">
        <f t="shared" si="6"/>
        <v>#DIV/0!</v>
      </c>
      <c r="I27" s="19" t="e">
        <f t="shared" si="6"/>
        <v>#DIV/0!</v>
      </c>
      <c r="J27" s="19" t="e">
        <f t="shared" si="6"/>
        <v>#DIV/0!</v>
      </c>
      <c r="K27" s="19" t="e">
        <f t="shared" si="6"/>
        <v>#DIV/0!</v>
      </c>
      <c r="L27" s="19" t="e">
        <f t="shared" si="6"/>
        <v>#DIV/0!</v>
      </c>
      <c r="M27" s="19" t="e">
        <f t="shared" si="6"/>
        <v>#DIV/0!</v>
      </c>
    </row>
    <row r="28" spans="1:13" ht="12.75">
      <c r="A28" s="7" t="s">
        <v>35</v>
      </c>
      <c r="B28" s="13">
        <f>SUM(B8/B26)</f>
        <v>2.2017157248543993</v>
      </c>
      <c r="C28" s="13">
        <f aca="true" t="shared" si="7" ref="C28:M28">SUM(C8/C26)</f>
        <v>2.178964459678874</v>
      </c>
      <c r="D28" s="13" t="e">
        <f t="shared" si="7"/>
        <v>#DIV/0!</v>
      </c>
      <c r="E28" s="13" t="e">
        <f t="shared" si="7"/>
        <v>#DIV/0!</v>
      </c>
      <c r="F28" s="13" t="e">
        <f t="shared" si="7"/>
        <v>#DIV/0!</v>
      </c>
      <c r="G28" s="13" t="e">
        <f t="shared" si="7"/>
        <v>#DIV/0!</v>
      </c>
      <c r="H28" s="13" t="e">
        <f t="shared" si="7"/>
        <v>#DIV/0!</v>
      </c>
      <c r="I28" s="13" t="e">
        <f t="shared" si="7"/>
        <v>#DIV/0!</v>
      </c>
      <c r="J28" s="13" t="e">
        <f t="shared" si="7"/>
        <v>#DIV/0!</v>
      </c>
      <c r="K28" s="13" t="e">
        <f t="shared" si="7"/>
        <v>#DIV/0!</v>
      </c>
      <c r="L28" s="13" t="e">
        <f t="shared" si="7"/>
        <v>#DIV/0!</v>
      </c>
      <c r="M28" s="13" t="e">
        <f t="shared" si="7"/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0.6400766016713092</v>
      </c>
      <c r="C30" s="9">
        <f t="shared" si="8"/>
        <v>1.9498694516971278</v>
      </c>
      <c r="D30" s="9">
        <f t="shared" si="8"/>
        <v>-0.015904214648161448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 t="shared" si="8"/>
        <v>#DIV/0!</v>
      </c>
      <c r="K30" s="9" t="e">
        <f t="shared" si="8"/>
        <v>#DIV/0!</v>
      </c>
      <c r="L30" s="9" t="e">
        <f t="shared" si="8"/>
        <v>#DIV/0!</v>
      </c>
      <c r="M30" s="9">
        <f t="shared" si="8"/>
        <v>0</v>
      </c>
    </row>
    <row r="31" spans="1:13" ht="12.75">
      <c r="A31" s="7" t="s">
        <v>23</v>
      </c>
      <c r="B31" s="9">
        <f t="shared" si="8"/>
        <v>0.6400766016713092</v>
      </c>
      <c r="C31" s="9">
        <f t="shared" si="8"/>
        <v>0.9158603628367233</v>
      </c>
      <c r="D31" s="9">
        <f t="shared" si="8"/>
        <v>-0.056902757619738745</v>
      </c>
      <c r="E31" s="9">
        <f t="shared" si="8"/>
        <v>-0.07350677310111271</v>
      </c>
      <c r="F31" s="9">
        <f t="shared" si="8"/>
        <v>-0.09011078858248668</v>
      </c>
      <c r="G31" s="9">
        <f t="shared" si="8"/>
        <v>-0.10671480406386065</v>
      </c>
      <c r="H31" s="9">
        <f t="shared" si="8"/>
        <v>-0.12331881954523462</v>
      </c>
      <c r="I31" s="9">
        <f t="shared" si="8"/>
        <v>-0.1399228350266086</v>
      </c>
      <c r="J31" s="9">
        <f t="shared" si="8"/>
        <v>-0.1399228350266086</v>
      </c>
      <c r="K31" s="9">
        <f t="shared" si="8"/>
        <v>-0.1399228350266086</v>
      </c>
      <c r="L31" s="9">
        <f t="shared" si="8"/>
        <v>-0.1399228350266086</v>
      </c>
      <c r="M31" s="9">
        <f t="shared" si="8"/>
        <v>-0.40105456562434993</v>
      </c>
    </row>
  </sheetData>
  <sheetProtection/>
  <printOptions gridLines="1"/>
  <pageMargins left="0.5" right="0.5" top="1.5" bottom="1" header="1" footer="0.5"/>
  <pageSetup fitToHeight="1" fitToWidth="1" horizontalDpi="600" verticalDpi="600" orientation="landscape" scale="83" r:id="rId1"/>
  <headerFooter>
    <oddHeader>&amp;C&amp;A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pane xSplit="1" topLeftCell="B1" activePane="topRight" state="frozen"/>
      <selection pane="topLeft" activeCell="B21" sqref="B21"/>
      <selection pane="topRight" activeCell="C27" sqref="C27"/>
    </sheetView>
  </sheetViews>
  <sheetFormatPr defaultColWidth="9.140625" defaultRowHeight="12.75"/>
  <cols>
    <col min="1" max="1" width="18.57421875" style="0" customWidth="1"/>
    <col min="2" max="8" width="10.28125" style="0" customWidth="1"/>
    <col min="9" max="10" width="11.140625" style="0" customWidth="1"/>
    <col min="11" max="13" width="11.28125" style="0" bestFit="1" customWidth="1"/>
    <col min="14" max="14" width="11.28125" style="8" bestFit="1" customWidth="1"/>
  </cols>
  <sheetData>
    <row r="1" spans="1:12" ht="12.75">
      <c r="A1" s="3" t="s">
        <v>1</v>
      </c>
      <c r="B1" s="6" t="s">
        <v>55</v>
      </c>
      <c r="C1" s="5"/>
      <c r="D1" s="5"/>
      <c r="E1" s="5"/>
      <c r="F1" s="5"/>
      <c r="G1" s="7" t="s">
        <v>2</v>
      </c>
      <c r="H1" s="6" t="s">
        <v>62</v>
      </c>
      <c r="I1" s="3" t="s">
        <v>22</v>
      </c>
      <c r="J1" s="29" t="s">
        <v>39</v>
      </c>
      <c r="K1" s="30"/>
      <c r="L1" s="31"/>
    </row>
    <row r="2" spans="2:14" ht="12.75">
      <c r="B2" s="32" t="s">
        <v>40</v>
      </c>
      <c r="C2" s="34" t="s">
        <v>56</v>
      </c>
      <c r="E2" s="1"/>
      <c r="F2" s="1"/>
      <c r="H2" s="2"/>
      <c r="N2" s="20"/>
    </row>
    <row r="3" spans="2:14" ht="12.75">
      <c r="B3" s="32" t="s">
        <v>41</v>
      </c>
      <c r="D3" s="33" t="s">
        <v>43</v>
      </c>
      <c r="E3" s="37">
        <v>42917</v>
      </c>
      <c r="F3" s="38" t="s">
        <v>42</v>
      </c>
      <c r="H3" s="2"/>
      <c r="N3" s="20"/>
    </row>
    <row r="4" spans="1:8" ht="12.75">
      <c r="A4" s="4" t="s">
        <v>3</v>
      </c>
      <c r="H4" s="12"/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7" t="s">
        <v>38</v>
      </c>
    </row>
    <row r="6" spans="2:14" s="41" customFormat="1" ht="13.5" customHeight="1">
      <c r="B6" s="41" t="s">
        <v>74</v>
      </c>
      <c r="C6" s="41" t="s">
        <v>75</v>
      </c>
      <c r="D6" s="41" t="s">
        <v>76</v>
      </c>
      <c r="E6" s="41" t="s">
        <v>77</v>
      </c>
      <c r="F6" s="41" t="s">
        <v>78</v>
      </c>
      <c r="G6" s="41" t="s">
        <v>80</v>
      </c>
      <c r="H6" s="41" t="s">
        <v>81</v>
      </c>
      <c r="I6" s="41" t="s">
        <v>82</v>
      </c>
      <c r="J6" s="41" t="s">
        <v>79</v>
      </c>
      <c r="N6" s="48"/>
    </row>
    <row r="7" spans="1:14" ht="12.75">
      <c r="A7" s="3" t="s">
        <v>8</v>
      </c>
      <c r="B7" s="10">
        <v>849.71</v>
      </c>
      <c r="C7" s="10">
        <v>849.71</v>
      </c>
      <c r="D7" s="10">
        <v>849.71</v>
      </c>
      <c r="E7" s="10">
        <v>849.71</v>
      </c>
      <c r="F7" s="10">
        <v>849.71</v>
      </c>
      <c r="G7" s="10">
        <v>849.71</v>
      </c>
      <c r="H7" s="10">
        <v>849.71</v>
      </c>
      <c r="I7" s="10">
        <v>849.71</v>
      </c>
      <c r="J7" s="10">
        <v>849.71</v>
      </c>
      <c r="K7" s="10"/>
      <c r="L7" s="10"/>
      <c r="M7" s="10"/>
      <c r="N7" s="8">
        <f>SUM(B7:M7)</f>
        <v>7647.39</v>
      </c>
    </row>
    <row r="8" spans="1:14" ht="12.75">
      <c r="A8" s="3" t="s">
        <v>9</v>
      </c>
      <c r="B8" s="14">
        <v>560.41</v>
      </c>
      <c r="C8" s="13">
        <v>553.34</v>
      </c>
      <c r="D8" s="13"/>
      <c r="E8" s="13"/>
      <c r="F8" s="13"/>
      <c r="G8" s="13"/>
      <c r="H8" s="13"/>
      <c r="I8" s="10"/>
      <c r="J8" s="13"/>
      <c r="K8" s="13"/>
      <c r="L8" s="13"/>
      <c r="M8" s="10"/>
      <c r="N8" s="8">
        <f aca="true" t="shared" si="0" ref="N8:N15">SUM(B8:M8)</f>
        <v>1113.75</v>
      </c>
    </row>
    <row r="9" spans="1:14" ht="12.75">
      <c r="A9" s="3" t="s">
        <v>10</v>
      </c>
      <c r="B9" s="13"/>
      <c r="C9" s="13">
        <v>148.68</v>
      </c>
      <c r="D9" s="10"/>
      <c r="E9" s="13"/>
      <c r="F9" s="13"/>
      <c r="G9" s="13"/>
      <c r="I9" s="10"/>
      <c r="J9" s="10"/>
      <c r="K9" s="10"/>
      <c r="L9" s="13"/>
      <c r="M9" s="10"/>
      <c r="N9" s="8">
        <f t="shared" si="0"/>
        <v>148.68</v>
      </c>
    </row>
    <row r="10" spans="1:14" ht="12.75">
      <c r="A10" s="3" t="s">
        <v>11</v>
      </c>
      <c r="B10" s="10"/>
      <c r="C10" s="10"/>
      <c r="D10" s="10"/>
      <c r="E10" s="10"/>
      <c r="F10" s="10"/>
      <c r="G10" s="10"/>
      <c r="H10" s="13"/>
      <c r="I10" s="10"/>
      <c r="K10" s="10"/>
      <c r="L10" s="10"/>
      <c r="M10" s="10"/>
      <c r="N10" s="8">
        <f t="shared" si="0"/>
        <v>0</v>
      </c>
    </row>
    <row r="11" spans="1:14" ht="12.75">
      <c r="A11" s="3" t="s">
        <v>12</v>
      </c>
      <c r="B11" s="10"/>
      <c r="C11" s="10"/>
      <c r="D11" s="13"/>
      <c r="E11" s="13"/>
      <c r="G11" s="10"/>
      <c r="I11" s="10"/>
      <c r="J11" s="10"/>
      <c r="K11" s="10"/>
      <c r="L11" s="10"/>
      <c r="M11" s="10"/>
      <c r="N11" s="8">
        <f t="shared" si="0"/>
        <v>0</v>
      </c>
    </row>
    <row r="12" spans="1:14" ht="12.75">
      <c r="A12" s="3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>
        <f t="shared" si="0"/>
        <v>0</v>
      </c>
    </row>
    <row r="13" spans="1:14" ht="12.75">
      <c r="A13" s="3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>
        <f t="shared" si="0"/>
        <v>0</v>
      </c>
    </row>
    <row r="14" spans="1:14" ht="12.75">
      <c r="A14" s="3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0"/>
        <v>0</v>
      </c>
    </row>
    <row r="15" spans="1:14" ht="12.75">
      <c r="A15" s="3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0"/>
        <v>0</v>
      </c>
    </row>
    <row r="16" spans="1:14" ht="13.5" thickBo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8">
        <f>SUM(N7:N15)</f>
        <v>8909.82</v>
      </c>
    </row>
    <row r="17" spans="1:13" ht="13.5" thickTop="1">
      <c r="A17" s="3" t="s">
        <v>16</v>
      </c>
      <c r="B17" s="10">
        <f aca="true" t="shared" si="1" ref="B17:M17">SUM(B7:B16)</f>
        <v>1410.12</v>
      </c>
      <c r="C17" s="10">
        <f t="shared" si="1"/>
        <v>1551.7300000000002</v>
      </c>
      <c r="D17" s="10">
        <f t="shared" si="1"/>
        <v>849.71</v>
      </c>
      <c r="E17" s="10">
        <f t="shared" si="1"/>
        <v>849.71</v>
      </c>
      <c r="F17" s="10">
        <f t="shared" si="1"/>
        <v>849.71</v>
      </c>
      <c r="G17" s="10">
        <f t="shared" si="1"/>
        <v>849.71</v>
      </c>
      <c r="H17" s="10">
        <f t="shared" si="1"/>
        <v>849.71</v>
      </c>
      <c r="I17" s="10">
        <f t="shared" si="1"/>
        <v>849.71</v>
      </c>
      <c r="J17" s="10">
        <f>SUM(J7:J16)</f>
        <v>849.71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7" t="s">
        <v>24</v>
      </c>
      <c r="B18" s="13">
        <f>SUM(B7:B16)</f>
        <v>1410.12</v>
      </c>
      <c r="C18" s="8">
        <f aca="true" t="shared" si="2" ref="C18:M18">SUM(B18+C17)</f>
        <v>2961.8500000000004</v>
      </c>
      <c r="D18" s="8">
        <f t="shared" si="2"/>
        <v>3811.5600000000004</v>
      </c>
      <c r="E18" s="8">
        <f t="shared" si="2"/>
        <v>4661.27</v>
      </c>
      <c r="F18" s="8">
        <f t="shared" si="2"/>
        <v>5510.9800000000005</v>
      </c>
      <c r="G18" s="8">
        <f t="shared" si="2"/>
        <v>6360.6900000000005</v>
      </c>
      <c r="H18" s="8">
        <f t="shared" si="2"/>
        <v>7210.400000000001</v>
      </c>
      <c r="I18" s="8">
        <f t="shared" si="2"/>
        <v>8060.110000000001</v>
      </c>
      <c r="J18" s="8">
        <f t="shared" si="2"/>
        <v>8909.82</v>
      </c>
      <c r="K18" s="8">
        <f t="shared" si="2"/>
        <v>8909.82</v>
      </c>
      <c r="L18" s="8">
        <f t="shared" si="2"/>
        <v>8909.82</v>
      </c>
      <c r="M18" s="8">
        <f t="shared" si="2"/>
        <v>8909.82</v>
      </c>
    </row>
    <row r="19" spans="1:5" ht="12.75">
      <c r="A19" s="7"/>
      <c r="C19" s="8"/>
      <c r="D19" s="8"/>
      <c r="E19" s="8"/>
    </row>
    <row r="20" ht="12.75">
      <c r="A20" s="3" t="s">
        <v>17</v>
      </c>
    </row>
    <row r="21" spans="1:13" ht="12.75">
      <c r="A21" s="3" t="s">
        <v>18</v>
      </c>
      <c r="B21" s="15">
        <v>87764</v>
      </c>
      <c r="C21" s="15">
        <f aca="true" t="shared" si="3" ref="C21:H21">B22</f>
        <v>92007</v>
      </c>
      <c r="D21" s="15">
        <f t="shared" si="3"/>
        <v>96130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>H22</f>
        <v>0</v>
      </c>
      <c r="J21" s="15">
        <f>I22</f>
        <v>0</v>
      </c>
      <c r="K21" s="15">
        <f>J22</f>
        <v>0</v>
      </c>
      <c r="L21" s="15">
        <f>K22</f>
        <v>0</v>
      </c>
      <c r="M21" s="15">
        <f>L22</f>
        <v>0</v>
      </c>
    </row>
    <row r="22" spans="1:13" ht="12.75">
      <c r="A22" s="3" t="s">
        <v>19</v>
      </c>
      <c r="B22" s="15">
        <v>92007</v>
      </c>
      <c r="C22" s="15">
        <v>96130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>
      <c r="A23" s="7" t="s">
        <v>20</v>
      </c>
      <c r="B23" s="15">
        <f aca="true" t="shared" si="4" ref="B23:J23">SUM(B22-B21)</f>
        <v>4243</v>
      </c>
      <c r="C23" s="15">
        <f t="shared" si="4"/>
        <v>4123</v>
      </c>
      <c r="D23" s="15">
        <f t="shared" si="4"/>
        <v>-96130</v>
      </c>
      <c r="E23" s="15">
        <f t="shared" si="4"/>
        <v>0</v>
      </c>
      <c r="F23" s="15">
        <f t="shared" si="4"/>
        <v>0</v>
      </c>
      <c r="G23" s="15">
        <f t="shared" si="4"/>
        <v>0</v>
      </c>
      <c r="H23" s="15">
        <f t="shared" si="4"/>
        <v>0</v>
      </c>
      <c r="I23" s="15">
        <f t="shared" si="4"/>
        <v>0</v>
      </c>
      <c r="J23" s="15">
        <f t="shared" si="4"/>
        <v>0</v>
      </c>
      <c r="K23" s="15">
        <f>SUM(K22-K21)</f>
        <v>0</v>
      </c>
      <c r="L23" s="15">
        <f>SUM(L22-L21)</f>
        <v>0</v>
      </c>
      <c r="M23" s="15">
        <f>SUM(M22-M21)</f>
        <v>0</v>
      </c>
    </row>
    <row r="24" spans="1:13" ht="12.75">
      <c r="A24" s="7" t="s">
        <v>25</v>
      </c>
      <c r="B24" s="15">
        <f>SUM(B22-B21)</f>
        <v>4243</v>
      </c>
      <c r="C24" s="15">
        <f aca="true" t="shared" si="5" ref="C24:J24">SUM(B24+C23)</f>
        <v>8366</v>
      </c>
      <c r="D24" s="15">
        <f t="shared" si="5"/>
        <v>-87764</v>
      </c>
      <c r="E24" s="15">
        <f t="shared" si="5"/>
        <v>-87764</v>
      </c>
      <c r="F24" s="15">
        <f t="shared" si="5"/>
        <v>-87764</v>
      </c>
      <c r="G24" s="15">
        <f t="shared" si="5"/>
        <v>-87764</v>
      </c>
      <c r="H24" s="15">
        <f t="shared" si="5"/>
        <v>-87764</v>
      </c>
      <c r="I24" s="15">
        <f t="shared" si="5"/>
        <v>-87764</v>
      </c>
      <c r="J24" s="15">
        <f t="shared" si="5"/>
        <v>-87764</v>
      </c>
      <c r="K24" s="15">
        <f>SUM(J24+K23)</f>
        <v>-87764</v>
      </c>
      <c r="L24" s="15">
        <f>SUM(K24+L23)</f>
        <v>-87764</v>
      </c>
      <c r="M24" s="15">
        <f>SUM(L24+M23)</f>
        <v>-87764</v>
      </c>
    </row>
    <row r="25" spans="1:13" ht="12.75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7" t="s">
        <v>37</v>
      </c>
      <c r="B26" s="16">
        <v>253.164</v>
      </c>
      <c r="C26" s="16">
        <v>254.656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7" t="s">
        <v>36</v>
      </c>
      <c r="B27" s="19">
        <f>SUM(B23/B26)</f>
        <v>16.759886871751117</v>
      </c>
      <c r="C27" s="19">
        <f aca="true" t="shared" si="6" ref="C27:M27">SUM(C23/C26)</f>
        <v>16.190468710731338</v>
      </c>
      <c r="D27" s="19" t="e">
        <f t="shared" si="6"/>
        <v>#DIV/0!</v>
      </c>
      <c r="E27" s="19" t="e">
        <f t="shared" si="6"/>
        <v>#DIV/0!</v>
      </c>
      <c r="F27" s="19" t="e">
        <f t="shared" si="6"/>
        <v>#DIV/0!</v>
      </c>
      <c r="G27" s="19" t="e">
        <f t="shared" si="6"/>
        <v>#DIV/0!</v>
      </c>
      <c r="H27" s="19" t="e">
        <f t="shared" si="6"/>
        <v>#DIV/0!</v>
      </c>
      <c r="I27" s="19" t="e">
        <f t="shared" si="6"/>
        <v>#DIV/0!</v>
      </c>
      <c r="J27" s="19" t="e">
        <f t="shared" si="6"/>
        <v>#DIV/0!</v>
      </c>
      <c r="K27" s="19" t="e">
        <f t="shared" si="6"/>
        <v>#DIV/0!</v>
      </c>
      <c r="L27" s="19" t="e">
        <f t="shared" si="6"/>
        <v>#DIV/0!</v>
      </c>
      <c r="M27" s="19" t="e">
        <f t="shared" si="6"/>
        <v>#DIV/0!</v>
      </c>
    </row>
    <row r="28" spans="1:13" ht="12.75">
      <c r="A28" s="7" t="s">
        <v>35</v>
      </c>
      <c r="B28" s="13">
        <f>SUM(B8/B26)</f>
        <v>2.213624369973614</v>
      </c>
      <c r="C28" s="13">
        <f aca="true" t="shared" si="7" ref="C28:M28">SUM(C8/C26)</f>
        <v>2.172892058306107</v>
      </c>
      <c r="D28" s="13" t="e">
        <f t="shared" si="7"/>
        <v>#DIV/0!</v>
      </c>
      <c r="E28" s="13" t="e">
        <f t="shared" si="7"/>
        <v>#DIV/0!</v>
      </c>
      <c r="F28" s="13" t="e">
        <f t="shared" si="7"/>
        <v>#DIV/0!</v>
      </c>
      <c r="G28" s="13" t="e">
        <f t="shared" si="7"/>
        <v>#DIV/0!</v>
      </c>
      <c r="H28" s="13" t="e">
        <f t="shared" si="7"/>
        <v>#DIV/0!</v>
      </c>
      <c r="I28" s="13" t="e">
        <f t="shared" si="7"/>
        <v>#DIV/0!</v>
      </c>
      <c r="J28" s="13" t="e">
        <f t="shared" si="7"/>
        <v>#DIV/0!</v>
      </c>
      <c r="K28" s="13" t="e">
        <f t="shared" si="7"/>
        <v>#DIV/0!</v>
      </c>
      <c r="L28" s="13" t="e">
        <f t="shared" si="7"/>
        <v>#DIV/0!</v>
      </c>
      <c r="M28" s="13" t="e">
        <f t="shared" si="7"/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0.3323403252415743</v>
      </c>
      <c r="C30" s="9">
        <f t="shared" si="8"/>
        <v>0.3763594470046083</v>
      </c>
      <c r="D30" s="9">
        <f t="shared" si="8"/>
        <v>-0.008839176115676688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 t="shared" si="8"/>
        <v>#DIV/0!</v>
      </c>
      <c r="K30" s="9" t="e">
        <f t="shared" si="8"/>
        <v>#DIV/0!</v>
      </c>
      <c r="L30" s="9" t="e">
        <f t="shared" si="8"/>
        <v>#DIV/0!</v>
      </c>
      <c r="M30" s="9" t="e">
        <f t="shared" si="8"/>
        <v>#DIV/0!</v>
      </c>
    </row>
    <row r="31" spans="1:13" ht="12.75">
      <c r="A31" s="7" t="s">
        <v>23</v>
      </c>
      <c r="B31" s="9">
        <f t="shared" si="8"/>
        <v>0.3323403252415743</v>
      </c>
      <c r="C31" s="9">
        <f t="shared" si="8"/>
        <v>0.35403418599091563</v>
      </c>
      <c r="D31" s="9">
        <f t="shared" si="8"/>
        <v>-0.04342965224921381</v>
      </c>
      <c r="E31" s="9">
        <f t="shared" si="8"/>
        <v>-0.05311141242422862</v>
      </c>
      <c r="F31" s="9">
        <f t="shared" si="8"/>
        <v>-0.06279317259924343</v>
      </c>
      <c r="G31" s="9">
        <f t="shared" si="8"/>
        <v>-0.07247493277425825</v>
      </c>
      <c r="H31" s="9">
        <f t="shared" si="8"/>
        <v>-0.08215669294927305</v>
      </c>
      <c r="I31" s="9">
        <f t="shared" si="8"/>
        <v>-0.09183845312428787</v>
      </c>
      <c r="J31" s="9">
        <f t="shared" si="8"/>
        <v>-0.10152021329930268</v>
      </c>
      <c r="K31" s="9">
        <f t="shared" si="8"/>
        <v>-0.10152021329930268</v>
      </c>
      <c r="L31" s="9">
        <f t="shared" si="8"/>
        <v>-0.10152021329930268</v>
      </c>
      <c r="M31" s="9">
        <f t="shared" si="8"/>
        <v>-0.10152021329930268</v>
      </c>
    </row>
  </sheetData>
  <sheetProtection/>
  <printOptions gridLines="1"/>
  <pageMargins left="0.5" right="0.5" top="1.5" bottom="1" header="1" footer="0.5"/>
  <pageSetup fitToHeight="1" fitToWidth="1" horizontalDpi="600" verticalDpi="600" orientation="landscape" scale="82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Valley Paint &amp; Supply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Allen</dc:creator>
  <cp:keywords/>
  <dc:description/>
  <cp:lastModifiedBy>accounting</cp:lastModifiedBy>
  <cp:lastPrinted>2017-03-20T21:44:26Z</cp:lastPrinted>
  <dcterms:created xsi:type="dcterms:W3CDTF">1999-01-21T22:31:33Z</dcterms:created>
  <dcterms:modified xsi:type="dcterms:W3CDTF">2017-03-20T21:44:28Z</dcterms:modified>
  <cp:category/>
  <cp:version/>
  <cp:contentType/>
  <cp:contentStatus/>
</cp:coreProperties>
</file>